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tomakoto/斉藤計画事務所 Dropbox/再開発スクール/02_2021再開発スクール/007_直前講義/直前（実技予想）/No2_解答/"/>
    </mc:Choice>
  </mc:AlternateContent>
  <xr:revisionPtr revIDLastSave="0" documentId="13_ncr:1_{B0FF5833-CA2D-A441-BF84-DD7ACC7BACB0}" xr6:coauthVersionLast="47" xr6:coauthVersionMax="47" xr10:uidLastSave="{00000000-0000-0000-0000-000000000000}"/>
  <bookViews>
    <workbookView xWindow="2680" yWindow="520" windowWidth="20980" windowHeight="15060" xr2:uid="{89710B6F-57D4-4B6A-962F-5D35D8484513}"/>
  </bookViews>
  <sheets>
    <sheet name="H24No3" sheetId="1" r:id="rId1"/>
    <sheet name="計算式" sheetId="2" r:id="rId2"/>
  </sheets>
  <definedNames>
    <definedName name="_Hlk32566030" localSheetId="1">計算式!$B$71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1" l="1"/>
  <c r="X8" i="1"/>
  <c r="V8" i="1"/>
  <c r="T16" i="1"/>
  <c r="F35" i="1"/>
  <c r="B35" i="1"/>
  <c r="B37" i="1"/>
  <c r="AA12" i="1"/>
  <c r="P34" i="1"/>
  <c r="L34" i="1"/>
  <c r="H34" i="1"/>
  <c r="AN20" i="1"/>
  <c r="AN22" i="1"/>
  <c r="AN24" i="1" s="1"/>
  <c r="AN18" i="1"/>
  <c r="AL20" i="1"/>
  <c r="AL22" i="1"/>
  <c r="AL18" i="1"/>
  <c r="AJ22" i="1"/>
  <c r="AJ20" i="1"/>
  <c r="AJ18" i="1"/>
  <c r="AJ8" i="1"/>
  <c r="AJ10" i="1"/>
  <c r="AJ12" i="1"/>
  <c r="AJ14" i="1"/>
  <c r="AJ24" i="1"/>
  <c r="AJ16" i="1"/>
  <c r="AH26" i="1"/>
  <c r="AH24" i="1"/>
  <c r="AH22" i="1"/>
  <c r="AH20" i="1"/>
  <c r="AH18" i="1"/>
  <c r="AH16" i="1"/>
  <c r="AD16" i="1"/>
  <c r="AH14" i="1"/>
  <c r="AH12" i="1"/>
  <c r="AH10" i="1"/>
  <c r="AH8" i="1"/>
  <c r="AG26" i="1"/>
  <c r="AD22" i="1"/>
  <c r="AD20" i="1"/>
  <c r="AD18" i="1"/>
  <c r="AD24" i="1" s="1"/>
  <c r="AD14" i="1"/>
  <c r="AD12" i="1"/>
  <c r="AD10" i="1"/>
  <c r="AD8" i="1"/>
  <c r="AC24" i="1"/>
  <c r="AC16" i="1"/>
  <c r="AA26" i="1"/>
  <c r="V22" i="1"/>
  <c r="V20" i="1"/>
  <c r="V18" i="1"/>
  <c r="V14" i="1"/>
  <c r="V12" i="1"/>
  <c r="V10" i="1"/>
  <c r="T24" i="1"/>
  <c r="T26" i="1"/>
  <c r="AD26" i="1" l="1"/>
  <c r="AG22" i="1" s="1"/>
  <c r="AG14" i="1"/>
  <c r="AG8" i="1"/>
  <c r="AG10" i="1"/>
  <c r="AG12" i="1"/>
  <c r="AG20" i="1"/>
  <c r="AG18" i="1"/>
  <c r="AG24" i="1" s="1"/>
  <c r="V24" i="1"/>
  <c r="V26" i="1" s="1"/>
  <c r="AL24" i="1"/>
  <c r="V16" i="1"/>
  <c r="AC22" i="1"/>
  <c r="AC10" i="1"/>
  <c r="AL10" i="1" s="1"/>
  <c r="AN10" i="1" s="1"/>
  <c r="AC20" i="1"/>
  <c r="AC12" i="1"/>
  <c r="AL12" i="1" s="1"/>
  <c r="AN12" i="1" s="1"/>
  <c r="AC14" i="1"/>
  <c r="AL14" i="1" s="1"/>
  <c r="AN14" i="1" s="1"/>
  <c r="AC8" i="1"/>
  <c r="AL8" i="1" s="1"/>
  <c r="AN8" i="1" s="1"/>
  <c r="AN16" i="1" s="1"/>
  <c r="AN26" i="1" s="1"/>
  <c r="AN29" i="1" s="1"/>
  <c r="AJ26" i="1"/>
  <c r="AC18" i="1"/>
  <c r="AL16" i="1" l="1"/>
  <c r="AL26" i="1"/>
  <c r="AA8" i="1"/>
  <c r="X20" i="1"/>
  <c r="AA20" i="1" s="1"/>
  <c r="X22" i="1"/>
  <c r="X18" i="1"/>
  <c r="AA18" i="1" s="1"/>
  <c r="X10" i="1"/>
  <c r="X12" i="1"/>
  <c r="X14" i="1"/>
  <c r="AC26" i="1"/>
  <c r="X24" i="1" l="1"/>
  <c r="AA22" i="1"/>
  <c r="AA24" i="1" s="1"/>
  <c r="X16" i="1"/>
  <c r="AA14" i="1"/>
  <c r="AA16" i="1" s="1"/>
  <c r="AG16" i="1"/>
  <c r="AG29" i="1" s="1"/>
  <c r="AA29" i="1" l="1"/>
  <c r="X26" i="1"/>
</calcChain>
</file>

<file path=xl/sharedStrings.xml><?xml version="1.0" encoding="utf-8"?>
<sst xmlns="http://schemas.openxmlformats.org/spreadsheetml/2006/main" count="212" uniqueCount="146">
  <si>
    <t>施設建築敷地の整備に要する費用</t>
    <rPh sb="0" eb="2">
      <t>シセツ</t>
    </rPh>
    <rPh sb="2" eb="4">
      <t>ケンチク</t>
    </rPh>
    <rPh sb="4" eb="6">
      <t>シキチ</t>
    </rPh>
    <rPh sb="7" eb="9">
      <t>セイビ</t>
    </rPh>
    <rPh sb="10" eb="11">
      <t>ヨウ</t>
    </rPh>
    <rPh sb="13" eb="15">
      <t>ヒヨウ</t>
    </rPh>
    <phoneticPr fontId="1"/>
  </si>
  <si>
    <t>施設建築物の整備に要する費用</t>
    <rPh sb="0" eb="2">
      <t>シセツ</t>
    </rPh>
    <rPh sb="2" eb="4">
      <t>ケンチク</t>
    </rPh>
    <rPh sb="4" eb="5">
      <t>ブツ</t>
    </rPh>
    <rPh sb="6" eb="8">
      <t>セイビ</t>
    </rPh>
    <rPh sb="9" eb="10">
      <t>ヨウ</t>
    </rPh>
    <rPh sb="12" eb="14">
      <t>ヒヨウ</t>
    </rPh>
    <phoneticPr fontId="1"/>
  </si>
  <si>
    <t>用地費の総額</t>
    <rPh sb="0" eb="2">
      <t>ヨウチ</t>
    </rPh>
    <rPh sb="2" eb="3">
      <t>ヒ</t>
    </rPh>
    <rPh sb="4" eb="6">
      <t>ソウガク</t>
    </rPh>
    <phoneticPr fontId="1"/>
  </si>
  <si>
    <t>専用部分の整備費</t>
    <rPh sb="0" eb="2">
      <t>センヨウ</t>
    </rPh>
    <rPh sb="2" eb="4">
      <t>ブブン</t>
    </rPh>
    <rPh sb="5" eb="7">
      <t>セイビ</t>
    </rPh>
    <rPh sb="7" eb="8">
      <t>ヒ</t>
    </rPh>
    <phoneticPr fontId="1"/>
  </si>
  <si>
    <r>
      <t>④(　</t>
    </r>
    <r>
      <rPr>
        <sz val="11"/>
        <color theme="1"/>
        <rFont val="ＭＳ Ｐゴシック"/>
        <family val="3"/>
        <charset val="128"/>
      </rPr>
      <t>９．全体共用部分</t>
    </r>
    <r>
      <rPr>
        <sz val="11"/>
        <color theme="1"/>
        <rFont val="ＭＳ Ｐ明朝"/>
        <family val="1"/>
        <charset val="128"/>
      </rPr>
      <t>　　　　　)
の整備費</t>
    </r>
    <rPh sb="5" eb="7">
      <t>ゼンタイ</t>
    </rPh>
    <rPh sb="7" eb="9">
      <t>キョウヨウ</t>
    </rPh>
    <rPh sb="9" eb="11">
      <t>ブブン</t>
    </rPh>
    <rPh sb="19" eb="21">
      <t>セイビ</t>
    </rPh>
    <rPh sb="21" eb="22">
      <t>ヒ</t>
    </rPh>
    <phoneticPr fontId="1"/>
  </si>
  <si>
    <r>
      <t>⑤(</t>
    </r>
    <r>
      <rPr>
        <sz val="11"/>
        <color theme="1"/>
        <rFont val="ＭＳ Ｐゴシック"/>
        <family val="3"/>
        <charset val="128"/>
      </rPr>
      <t>８．一部共用部分</t>
    </r>
    <r>
      <rPr>
        <sz val="11"/>
        <color theme="1"/>
        <rFont val="ＭＳ Ｐ明朝"/>
        <family val="1"/>
        <charset val="128"/>
      </rPr>
      <t xml:space="preserve">　　　　　)
</t>
    </r>
    <r>
      <rPr>
        <sz val="11"/>
        <color theme="1"/>
        <rFont val="ＭＳ Ｐゴシック"/>
        <family val="3"/>
        <charset val="128"/>
      </rPr>
      <t>の整備費</t>
    </r>
    <rPh sb="4" eb="6">
      <t>イチブ</t>
    </rPh>
    <rPh sb="6" eb="8">
      <t>キョウヨウ</t>
    </rPh>
    <rPh sb="8" eb="10">
      <t>ブブン</t>
    </rPh>
    <rPh sb="18" eb="20">
      <t>セイビ</t>
    </rPh>
    <rPh sb="20" eb="21">
      <t>ヒ</t>
    </rPh>
    <phoneticPr fontId="1"/>
  </si>
  <si>
    <t>住宅</t>
    <rPh sb="0" eb="2">
      <t>ジュウタク</t>
    </rPh>
    <phoneticPr fontId="1"/>
  </si>
  <si>
    <t>店舗</t>
    <rPh sb="0" eb="2">
      <t>テンポ</t>
    </rPh>
    <phoneticPr fontId="1"/>
  </si>
  <si>
    <t>各階の専用面積に対し（①５．施設建築敷地の利用価値による比率）に基づく重み付けをして、各階の敷地に対する（②１．共有持分）を計算する。</t>
    <rPh sb="0" eb="1">
      <t>カク</t>
    </rPh>
    <rPh sb="1" eb="2">
      <t>カイ</t>
    </rPh>
    <rPh sb="3" eb="5">
      <t>センヨウ</t>
    </rPh>
    <rPh sb="5" eb="7">
      <t>メンセキ</t>
    </rPh>
    <rPh sb="8" eb="9">
      <t>タイ</t>
    </rPh>
    <rPh sb="14" eb="16">
      <t>シセツ</t>
    </rPh>
    <rPh sb="16" eb="18">
      <t>ケンチク</t>
    </rPh>
    <rPh sb="18" eb="20">
      <t>シキチ</t>
    </rPh>
    <rPh sb="21" eb="23">
      <t>リヨウ</t>
    </rPh>
    <rPh sb="23" eb="25">
      <t>カチ</t>
    </rPh>
    <rPh sb="28" eb="30">
      <t>ヒリツ</t>
    </rPh>
    <rPh sb="32" eb="33">
      <t>モト</t>
    </rPh>
    <rPh sb="35" eb="36">
      <t>オモ</t>
    </rPh>
    <rPh sb="37" eb="38">
      <t>ツ</t>
    </rPh>
    <rPh sb="43" eb="44">
      <t>カク</t>
    </rPh>
    <rPh sb="44" eb="45">
      <t>カイ</t>
    </rPh>
    <rPh sb="46" eb="48">
      <t>シキチ</t>
    </rPh>
    <rPh sb="49" eb="50">
      <t>タイ</t>
    </rPh>
    <rPh sb="56" eb="58">
      <t>キョウユウ</t>
    </rPh>
    <rPh sb="58" eb="60">
      <t>モチブン</t>
    </rPh>
    <rPh sb="62" eb="64">
      <t>ケイサン</t>
    </rPh>
    <phoneticPr fontId="1"/>
  </si>
  <si>
    <t>階</t>
    <rPh sb="0" eb="1">
      <t>カイ</t>
    </rPh>
    <phoneticPr fontId="1"/>
  </si>
  <si>
    <t>用途</t>
    <rPh sb="0" eb="2">
      <t>ヨウト</t>
    </rPh>
    <phoneticPr fontId="1"/>
  </si>
  <si>
    <t>（①５．施設建築敷地の利用価値による比率）　　　　　　　　　　　　　　　　　　　　　　</t>
    <rPh sb="4" eb="6">
      <t>シセツ</t>
    </rPh>
    <rPh sb="6" eb="8">
      <t>ケンチク</t>
    </rPh>
    <rPh sb="8" eb="10">
      <t>シキチ</t>
    </rPh>
    <rPh sb="11" eb="13">
      <t>リヨウ</t>
    </rPh>
    <rPh sb="13" eb="15">
      <t>カチ</t>
    </rPh>
    <rPh sb="18" eb="20">
      <t>ヒリツ</t>
    </rPh>
    <phoneticPr fontId="1"/>
  </si>
  <si>
    <t>専用
面積</t>
    <rPh sb="0" eb="2">
      <t>センヨウ</t>
    </rPh>
    <rPh sb="3" eb="5">
      <t>メンセキ</t>
    </rPh>
    <phoneticPr fontId="1"/>
  </si>
  <si>
    <t>（④９．全体共用部分）の（③４．利用上又は構造上の依存度比率）</t>
    <rPh sb="4" eb="6">
      <t>ゼンタイ</t>
    </rPh>
    <rPh sb="6" eb="8">
      <t>キョウヨウ</t>
    </rPh>
    <rPh sb="8" eb="10">
      <t>ブブン</t>
    </rPh>
    <rPh sb="16" eb="18">
      <t>リヨウ</t>
    </rPh>
    <rPh sb="18" eb="19">
      <t>ウエ</t>
    </rPh>
    <rPh sb="19" eb="20">
      <t>マタ</t>
    </rPh>
    <rPh sb="21" eb="23">
      <t>コウゾウ</t>
    </rPh>
    <rPh sb="23" eb="24">
      <t>ウエ</t>
    </rPh>
    <rPh sb="25" eb="28">
      <t>イゾンド</t>
    </rPh>
    <rPh sb="28" eb="30">
      <t>ヒリツ</t>
    </rPh>
    <phoneticPr fontId="1"/>
  </si>
  <si>
    <t>（⑤８．一部共用部分）の（③４．利用上又は構造上の依存度比率）</t>
    <rPh sb="4" eb="6">
      <t>イチブ</t>
    </rPh>
    <rPh sb="6" eb="8">
      <t>キョウヨウ</t>
    </rPh>
    <rPh sb="8" eb="10">
      <t>ブブン</t>
    </rPh>
    <rPh sb="16" eb="19">
      <t>リヨウジョウ</t>
    </rPh>
    <rPh sb="19" eb="20">
      <t>マタ</t>
    </rPh>
    <rPh sb="21" eb="23">
      <t>コウゾウ</t>
    </rPh>
    <rPh sb="23" eb="24">
      <t>ウエ</t>
    </rPh>
    <rPh sb="25" eb="28">
      <t>イゾンド</t>
    </rPh>
    <rPh sb="28" eb="30">
      <t>ヒリツ</t>
    </rPh>
    <phoneticPr fontId="1"/>
  </si>
  <si>
    <t>7階</t>
    <rPh sb="1" eb="2">
      <t>カイ</t>
    </rPh>
    <phoneticPr fontId="1"/>
  </si>
  <si>
    <t>6階</t>
    <rPh sb="1" eb="2">
      <t>カイ</t>
    </rPh>
    <phoneticPr fontId="1"/>
  </si>
  <si>
    <t>住宅</t>
    <phoneticPr fontId="1"/>
  </si>
  <si>
    <t>5階</t>
    <rPh sb="1" eb="2">
      <t>カイ</t>
    </rPh>
    <phoneticPr fontId="1"/>
  </si>
  <si>
    <t>4階</t>
    <rPh sb="1" eb="2">
      <t>カイ</t>
    </rPh>
    <phoneticPr fontId="1"/>
  </si>
  <si>
    <t>3階</t>
    <rPh sb="1" eb="2">
      <t>カイ</t>
    </rPh>
    <phoneticPr fontId="1"/>
  </si>
  <si>
    <t>2階</t>
    <rPh sb="1" eb="2">
      <t>カイ</t>
    </rPh>
    <phoneticPr fontId="1"/>
  </si>
  <si>
    <t>1階</t>
    <rPh sb="1" eb="2">
      <t>カイ</t>
    </rPh>
    <phoneticPr fontId="1"/>
  </si>
  <si>
    <r>
      <t>用地費の総額に（</t>
    </r>
    <r>
      <rPr>
        <sz val="11"/>
        <color theme="1"/>
        <rFont val="ＭＳ Ｐゴシック"/>
        <family val="3"/>
        <charset val="128"/>
      </rPr>
      <t>②１．共有持分</t>
    </r>
    <r>
      <rPr>
        <sz val="11"/>
        <color theme="1"/>
        <rFont val="ＭＳ Ｐ明朝"/>
        <family val="1"/>
        <charset val="128"/>
      </rPr>
      <t>）を乗じて、各階の価額を計算する。</t>
    </r>
    <rPh sb="0" eb="2">
      <t>ヨウチ</t>
    </rPh>
    <rPh sb="2" eb="3">
      <t>ヒ</t>
    </rPh>
    <rPh sb="4" eb="6">
      <t>ソウガク</t>
    </rPh>
    <rPh sb="11" eb="13">
      <t>キョウユウ</t>
    </rPh>
    <rPh sb="13" eb="15">
      <t>モチブン</t>
    </rPh>
    <rPh sb="17" eb="18">
      <t>ジョウ</t>
    </rPh>
    <rPh sb="21" eb="22">
      <t>カク</t>
    </rPh>
    <rPh sb="22" eb="23">
      <t>カイ</t>
    </rPh>
    <rPh sb="24" eb="26">
      <t>カガク</t>
    </rPh>
    <rPh sb="27" eb="29">
      <t>ケイサン</t>
    </rPh>
    <phoneticPr fontId="1"/>
  </si>
  <si>
    <r>
      <t>（</t>
    </r>
    <r>
      <rPr>
        <sz val="11"/>
        <color theme="1"/>
        <rFont val="ＭＳ Ｐゴシック"/>
        <family val="3"/>
        <charset val="128"/>
      </rPr>
      <t>④９．全体共用部分</t>
    </r>
    <r>
      <rPr>
        <sz val="11"/>
        <color theme="1"/>
        <rFont val="ＭＳ Ｐ明朝"/>
        <family val="1"/>
        <charset val="128"/>
      </rPr>
      <t>）の整備費に各階の(</t>
    </r>
    <r>
      <rPr>
        <sz val="11"/>
        <color theme="1"/>
        <rFont val="ＭＳ Ｐゴシック"/>
        <family val="3"/>
        <charset val="128"/>
      </rPr>
      <t>②１．共有持分</t>
    </r>
    <r>
      <rPr>
        <sz val="11"/>
        <color theme="1"/>
        <rFont val="ＭＳ Ｐ明朝"/>
        <family val="1"/>
        <charset val="128"/>
      </rPr>
      <t>）を乗じて各階の価額を計算する。</t>
    </r>
    <rPh sb="4" eb="6">
      <t>ゼンタイ</t>
    </rPh>
    <rPh sb="6" eb="8">
      <t>キョウヨウ</t>
    </rPh>
    <rPh sb="8" eb="10">
      <t>ブブン</t>
    </rPh>
    <rPh sb="12" eb="14">
      <t>セイビ</t>
    </rPh>
    <rPh sb="14" eb="15">
      <t>ヒ</t>
    </rPh>
    <rPh sb="16" eb="17">
      <t>カク</t>
    </rPh>
    <rPh sb="17" eb="18">
      <t>カイ</t>
    </rPh>
    <rPh sb="23" eb="25">
      <t>キョウユウ</t>
    </rPh>
    <rPh sb="25" eb="27">
      <t>モチブン</t>
    </rPh>
    <rPh sb="29" eb="30">
      <t>ジョウ</t>
    </rPh>
    <rPh sb="32" eb="33">
      <t>カク</t>
    </rPh>
    <rPh sb="33" eb="34">
      <t>カイ</t>
    </rPh>
    <rPh sb="35" eb="37">
      <t>カガク</t>
    </rPh>
    <rPh sb="38" eb="40">
      <t>ケイサン</t>
    </rPh>
    <phoneticPr fontId="1"/>
  </si>
  <si>
    <r>
      <t>用途毎の（</t>
    </r>
    <r>
      <rPr>
        <sz val="11"/>
        <color theme="1"/>
        <rFont val="ＭＳ Ｐゴシック"/>
        <family val="3"/>
        <charset val="128"/>
      </rPr>
      <t>⑤８．一部共用部分</t>
    </r>
    <r>
      <rPr>
        <sz val="11"/>
        <color theme="1"/>
        <rFont val="ＭＳ Ｐ明朝"/>
        <family val="1"/>
        <charset val="128"/>
      </rPr>
      <t>）の整備費に各階の（</t>
    </r>
    <r>
      <rPr>
        <sz val="11"/>
        <color theme="1"/>
        <rFont val="ＭＳ Ｐゴシック"/>
        <family val="3"/>
        <charset val="128"/>
      </rPr>
      <t>②１．共有持分</t>
    </r>
    <r>
      <rPr>
        <sz val="11"/>
        <color theme="1"/>
        <rFont val="ＭＳ Ｐ明朝"/>
        <family val="1"/>
        <charset val="128"/>
      </rPr>
      <t>）を乗じて各階の価額を計算する。</t>
    </r>
    <rPh sb="0" eb="2">
      <t>ヨウト</t>
    </rPh>
    <rPh sb="2" eb="3">
      <t>ゴト</t>
    </rPh>
    <rPh sb="8" eb="10">
      <t>イチブ</t>
    </rPh>
    <rPh sb="10" eb="12">
      <t>キョウヨウ</t>
    </rPh>
    <rPh sb="12" eb="14">
      <t>ブブン</t>
    </rPh>
    <rPh sb="16" eb="18">
      <t>セイビ</t>
    </rPh>
    <rPh sb="18" eb="19">
      <t>ヒ</t>
    </rPh>
    <rPh sb="20" eb="21">
      <t>カク</t>
    </rPh>
    <rPh sb="21" eb="22">
      <t>カイ</t>
    </rPh>
    <rPh sb="27" eb="29">
      <t>キョウユウ</t>
    </rPh>
    <rPh sb="29" eb="31">
      <t>モチブン</t>
    </rPh>
    <rPh sb="33" eb="34">
      <t>ジョウ</t>
    </rPh>
    <rPh sb="36" eb="37">
      <t>カク</t>
    </rPh>
    <rPh sb="37" eb="38">
      <t>カイ</t>
    </rPh>
    <rPh sb="39" eb="41">
      <t>カガク</t>
    </rPh>
    <rPh sb="42" eb="44">
      <t>ケイサン</t>
    </rPh>
    <phoneticPr fontId="1"/>
  </si>
  <si>
    <t>これらを合算して、各階の建物価額を計算する。</t>
    <rPh sb="4" eb="6">
      <t>ガッサン</t>
    </rPh>
    <rPh sb="9" eb="11">
      <t>カクカイ</t>
    </rPh>
    <rPh sb="12" eb="14">
      <t>タテモノ</t>
    </rPh>
    <rPh sb="14" eb="16">
      <t>カガク</t>
    </rPh>
    <rPh sb="17" eb="19">
      <t>ケイサン</t>
    </rPh>
    <phoneticPr fontId="1"/>
  </si>
  <si>
    <t>これらを合算して、各階の床価額を計算する。</t>
    <rPh sb="4" eb="6">
      <t>ガッサン</t>
    </rPh>
    <rPh sb="9" eb="10">
      <t>カク</t>
    </rPh>
    <rPh sb="10" eb="11">
      <t>カイ</t>
    </rPh>
    <rPh sb="12" eb="13">
      <t>ユカ</t>
    </rPh>
    <rPh sb="13" eb="15">
      <t>カガク</t>
    </rPh>
    <rPh sb="16" eb="18">
      <t>ケイサン</t>
    </rPh>
    <phoneticPr fontId="1"/>
  </si>
  <si>
    <t>階別床価額算定表</t>
    <phoneticPr fontId="1"/>
  </si>
  <si>
    <t>専用
面積
(㎡)</t>
    <rPh sb="0" eb="2">
      <t>センヨウ</t>
    </rPh>
    <rPh sb="3" eb="5">
      <t>メンセキ</t>
    </rPh>
    <phoneticPr fontId="1"/>
  </si>
  <si>
    <t>施設建築敷地</t>
    <rPh sb="0" eb="2">
      <t>シセツ</t>
    </rPh>
    <rPh sb="2" eb="4">
      <t>ケンチク</t>
    </rPh>
    <rPh sb="4" eb="6">
      <t>シキチ</t>
    </rPh>
    <phoneticPr fontId="1"/>
  </si>
  <si>
    <t>Ⅱ施設建築物</t>
    <rPh sb="1" eb="3">
      <t>シセツ</t>
    </rPh>
    <rPh sb="3" eb="5">
      <t>ケンチク</t>
    </rPh>
    <rPh sb="5" eb="6">
      <t>ブツ</t>
    </rPh>
    <phoneticPr fontId="1"/>
  </si>
  <si>
    <t>⑥</t>
    <phoneticPr fontId="1"/>
  </si>
  <si>
    <t>⑰</t>
    <phoneticPr fontId="1"/>
  </si>
  <si>
    <t>６階</t>
    <rPh sb="1" eb="2">
      <t>カイ</t>
    </rPh>
    <phoneticPr fontId="1"/>
  </si>
  <si>
    <t>⑧</t>
    <phoneticPr fontId="1"/>
  </si>
  <si>
    <t>⑱</t>
    <phoneticPr fontId="1"/>
  </si>
  <si>
    <t>５階</t>
    <rPh sb="1" eb="2">
      <t>カイ</t>
    </rPh>
    <phoneticPr fontId="1"/>
  </si>
  <si>
    <t>⑩</t>
    <phoneticPr fontId="1"/>
  </si>
  <si>
    <t>⑲</t>
    <phoneticPr fontId="1"/>
  </si>
  <si>
    <t>４階</t>
    <rPh sb="1" eb="2">
      <t>カイ</t>
    </rPh>
    <phoneticPr fontId="1"/>
  </si>
  <si>
    <t>⑫</t>
    <phoneticPr fontId="1"/>
  </si>
  <si>
    <t>⑳</t>
    <phoneticPr fontId="1"/>
  </si>
  <si>
    <t>住宅
小計</t>
    <rPh sb="0" eb="2">
      <t>ジュウタク</t>
    </rPh>
    <rPh sb="3" eb="5">
      <t>ショウケイ</t>
    </rPh>
    <phoneticPr fontId="1"/>
  </si>
  <si>
    <t>３階</t>
    <rPh sb="1" eb="2">
      <t>カイ</t>
    </rPh>
    <phoneticPr fontId="1"/>
  </si>
  <si>
    <t>⑦</t>
    <phoneticPr fontId="1"/>
  </si>
  <si>
    <t>⑬</t>
    <phoneticPr fontId="1"/>
  </si>
  <si>
    <t>⑭</t>
    <phoneticPr fontId="1"/>
  </si>
  <si>
    <t>２階</t>
    <rPh sb="1" eb="2">
      <t>カイ</t>
    </rPh>
    <phoneticPr fontId="1"/>
  </si>
  <si>
    <t>⑨</t>
    <phoneticPr fontId="1"/>
  </si>
  <si>
    <t>⑮</t>
    <phoneticPr fontId="1"/>
  </si>
  <si>
    <t>１階</t>
    <rPh sb="1" eb="2">
      <t>カイ</t>
    </rPh>
    <phoneticPr fontId="1"/>
  </si>
  <si>
    <t>⑪</t>
    <phoneticPr fontId="1"/>
  </si>
  <si>
    <t>⑯</t>
    <phoneticPr fontId="1"/>
  </si>
  <si>
    <t>店舗
小計</t>
    <rPh sb="0" eb="2">
      <t>テンポ</t>
    </rPh>
    <rPh sb="3" eb="5">
      <t>ショウケイ</t>
    </rPh>
    <phoneticPr fontId="1"/>
  </si>
  <si>
    <t>合計</t>
    <rPh sb="0" eb="2">
      <t>ゴウケイ</t>
    </rPh>
    <phoneticPr fontId="1"/>
  </si>
  <si>
    <t>各階の整備費を計算する。用途が
同じ場合は、用途別の整備費を専
用面積割合で配分する。</t>
    <phoneticPr fontId="1"/>
  </si>
  <si>
    <t>各階の専用面積に対し（③４．利用上又は構造上の依存度比率）に基づく重み付けをして、各階の（④９．全体共用部分）の②（１．共用持分）を計算する。　　　　　　　　　　</t>
    <phoneticPr fontId="1"/>
  </si>
  <si>
    <t>住宅と店舗の用途毎に各階の専用面積に対し（③４．利用上又は構造上の依存度比率）に基づく重み付けをして、各階の（⑤８．一部共用部分）の（②１．共有持分）を計算する。</t>
    <phoneticPr fontId="1"/>
  </si>
  <si>
    <t>各階の
建物価額
　　(百万円)</t>
    <rPh sb="0" eb="1">
      <t>カク</t>
    </rPh>
    <rPh sb="1" eb="2">
      <t>カイ</t>
    </rPh>
    <rPh sb="4" eb="6">
      <t>タテモノ</t>
    </rPh>
    <rPh sb="6" eb="8">
      <t>カガク</t>
    </rPh>
    <rPh sb="13" eb="15">
      <t>ヒャクマン</t>
    </rPh>
    <rPh sb="15" eb="16">
      <t>エン</t>
    </rPh>
    <phoneticPr fontId="1"/>
  </si>
  <si>
    <t>各階の
床価額
(百万円)</t>
    <rPh sb="0" eb="1">
      <t>カク</t>
    </rPh>
    <rPh sb="1" eb="2">
      <t>カイ</t>
    </rPh>
    <rPh sb="4" eb="5">
      <t>ユカ</t>
    </rPh>
    <rPh sb="5" eb="7">
      <t>カガク</t>
    </rPh>
    <rPh sb="10" eb="12">
      <t>ヒャクマン</t>
    </rPh>
    <rPh sb="12" eb="13">
      <t>エン</t>
    </rPh>
    <phoneticPr fontId="1"/>
  </si>
  <si>
    <r>
      <t>（</t>
    </r>
    <r>
      <rPr>
        <sz val="10"/>
        <color theme="1"/>
        <rFont val="ＭＳ Ｐゴシック"/>
        <family val="3"/>
        <charset val="128"/>
      </rPr>
      <t>①</t>
    </r>
    <r>
      <rPr>
        <b/>
        <sz val="10"/>
        <color theme="1"/>
        <rFont val="ＭＳ Ｐゴシック"/>
        <family val="3"/>
        <charset val="128"/>
      </rPr>
      <t>５</t>
    </r>
    <r>
      <rPr>
        <sz val="10"/>
        <color theme="1"/>
        <rFont val="ＭＳ Ｐゴシック"/>
        <family val="3"/>
        <charset val="128"/>
      </rPr>
      <t>．施設建築敷地の利用価値による比率</t>
    </r>
    <r>
      <rPr>
        <sz val="10"/>
        <color theme="1"/>
        <rFont val="ＭＳ Ｐ明朝"/>
        <family val="1"/>
        <charset val="128"/>
      </rPr>
      <t>）</t>
    </r>
    <rPh sb="4" eb="6">
      <t>シセツ</t>
    </rPh>
    <rPh sb="6" eb="8">
      <t>ケンチク</t>
    </rPh>
    <rPh sb="8" eb="10">
      <t>シキチ</t>
    </rPh>
    <rPh sb="11" eb="13">
      <t>リヨウ</t>
    </rPh>
    <rPh sb="13" eb="15">
      <t>カチ</t>
    </rPh>
    <rPh sb="18" eb="20">
      <t>ヒリツ</t>
    </rPh>
    <phoneticPr fontId="1"/>
  </si>
  <si>
    <r>
      <rPr>
        <sz val="10"/>
        <color theme="1"/>
        <rFont val="ＭＳ Ｐ明朝"/>
        <family val="1"/>
        <charset val="128"/>
      </rPr>
      <t>各階の敷地の</t>
    </r>
    <r>
      <rPr>
        <sz val="10"/>
        <color theme="1"/>
        <rFont val="ＭＳ Ｐゴシック"/>
        <family val="3"/>
        <charset val="128"/>
      </rPr>
      <t xml:space="preserve">
（②</t>
    </r>
    <r>
      <rPr>
        <b/>
        <sz val="10"/>
        <color theme="1"/>
        <rFont val="ＭＳ Ｐゴシック"/>
        <family val="3"/>
        <charset val="128"/>
      </rPr>
      <t>１</t>
    </r>
    <r>
      <rPr>
        <sz val="10"/>
        <color theme="1"/>
        <rFont val="ＭＳ Ｐゴシック"/>
        <family val="3"/>
        <charset val="128"/>
      </rPr>
      <t>．共有持分　）</t>
    </r>
    <rPh sb="0" eb="1">
      <t>カク</t>
    </rPh>
    <rPh sb="1" eb="2">
      <t>カイ</t>
    </rPh>
    <rPh sb="3" eb="5">
      <t>シキチ</t>
    </rPh>
    <rPh sb="11" eb="13">
      <t>キョウユウ</t>
    </rPh>
    <rPh sb="13" eb="15">
      <t>モチブン</t>
    </rPh>
    <phoneticPr fontId="1"/>
  </si>
  <si>
    <r>
      <t>各階の敷地の</t>
    </r>
    <r>
      <rPr>
        <sz val="10"/>
        <color theme="1"/>
        <rFont val="ＭＳ Ｐゴシック"/>
        <family val="3"/>
        <charset val="128"/>
      </rPr>
      <t xml:space="preserve">
（②</t>
    </r>
    <r>
      <rPr>
        <b/>
        <sz val="10"/>
        <color theme="1"/>
        <rFont val="ＭＳ Ｐゴシック"/>
        <family val="3"/>
        <charset val="128"/>
      </rPr>
      <t>１</t>
    </r>
    <r>
      <rPr>
        <sz val="10"/>
        <color theme="1"/>
        <rFont val="ＭＳ Ｐゴシック"/>
        <family val="3"/>
        <charset val="128"/>
      </rPr>
      <t>．共有持分　）の価額</t>
    </r>
    <r>
      <rPr>
        <sz val="10"/>
        <color theme="1"/>
        <rFont val="ＭＳ Ｐ明朝"/>
        <family val="1"/>
        <charset val="128"/>
      </rPr>
      <t xml:space="preserve">
　　(百万円)</t>
    </r>
    <rPh sb="0" eb="1">
      <t>カク</t>
    </rPh>
    <rPh sb="1" eb="2">
      <t>カイ</t>
    </rPh>
    <rPh sb="3" eb="5">
      <t>シキチ</t>
    </rPh>
    <rPh sb="11" eb="13">
      <t>キョウユウ</t>
    </rPh>
    <rPh sb="13" eb="15">
      <t>モチブン</t>
    </rPh>
    <rPh sb="18" eb="20">
      <t>カガク</t>
    </rPh>
    <rPh sb="24" eb="26">
      <t>ヒャクマン</t>
    </rPh>
    <rPh sb="26" eb="27">
      <t>エン</t>
    </rPh>
    <phoneticPr fontId="1"/>
  </si>
  <si>
    <r>
      <t>（</t>
    </r>
    <r>
      <rPr>
        <sz val="10"/>
        <color theme="1"/>
        <rFont val="ＭＳ Ｐゴシック"/>
        <family val="3"/>
        <charset val="128"/>
      </rPr>
      <t>④</t>
    </r>
    <r>
      <rPr>
        <b/>
        <sz val="10"/>
        <color theme="1"/>
        <rFont val="ＭＳ Ｐゴシック"/>
        <family val="3"/>
        <charset val="128"/>
      </rPr>
      <t>８．</t>
    </r>
    <r>
      <rPr>
        <sz val="10"/>
        <color theme="1"/>
        <rFont val="ＭＳ Ｐゴシック"/>
        <family val="3"/>
        <charset val="128"/>
      </rPr>
      <t>全体共用部分　</t>
    </r>
    <r>
      <rPr>
        <sz val="10"/>
        <color theme="1"/>
        <rFont val="ＭＳ Ｐ明朝"/>
        <family val="1"/>
        <charset val="128"/>
      </rPr>
      <t>）
の整備費
　　(百万円)</t>
    </r>
    <rPh sb="4" eb="5">
      <t>ゼン</t>
    </rPh>
    <rPh sb="5" eb="6">
      <t>タイ</t>
    </rPh>
    <rPh sb="6" eb="8">
      <t>キョウヨウ</t>
    </rPh>
    <rPh sb="8" eb="10">
      <t>ブブン</t>
    </rPh>
    <rPh sb="14" eb="16">
      <t>セイビ</t>
    </rPh>
    <rPh sb="16" eb="17">
      <t>ヒ</t>
    </rPh>
    <rPh sb="21" eb="23">
      <t>ヒャクマン</t>
    </rPh>
    <rPh sb="23" eb="24">
      <t>エン</t>
    </rPh>
    <phoneticPr fontId="1"/>
  </si>
  <si>
    <r>
      <rPr>
        <sz val="10"/>
        <color theme="1"/>
        <rFont val="ＭＳ Ｐゴシック"/>
        <family val="3"/>
        <charset val="128"/>
      </rPr>
      <t>(⑤</t>
    </r>
    <r>
      <rPr>
        <b/>
        <sz val="10"/>
        <color theme="1"/>
        <rFont val="ＭＳ Ｐゴシック"/>
        <family val="3"/>
        <charset val="128"/>
      </rPr>
      <t>８．</t>
    </r>
    <r>
      <rPr>
        <sz val="10"/>
        <color theme="1"/>
        <rFont val="ＭＳ Ｐゴシック"/>
        <family val="3"/>
        <charset val="128"/>
      </rPr>
      <t>一部共用部分</t>
    </r>
    <r>
      <rPr>
        <sz val="10"/>
        <color theme="1"/>
        <rFont val="ＭＳ Ｐ明朝"/>
        <family val="1"/>
        <charset val="128"/>
      </rPr>
      <t>）の整
備費
　(百万円)</t>
    </r>
    <rPh sb="4" eb="6">
      <t>イチブ</t>
    </rPh>
    <rPh sb="6" eb="8">
      <t>キョウヨウ</t>
    </rPh>
    <rPh sb="8" eb="10">
      <t>ブブン</t>
    </rPh>
    <rPh sb="12" eb="13">
      <t>セイ</t>
    </rPh>
    <rPh sb="14" eb="15">
      <t>ビ</t>
    </rPh>
    <rPh sb="15" eb="16">
      <t>ヒ</t>
    </rPh>
    <rPh sb="19" eb="21">
      <t>ヒャクマン</t>
    </rPh>
    <rPh sb="21" eb="22">
      <t>エン</t>
    </rPh>
    <phoneticPr fontId="1"/>
  </si>
  <si>
    <t>計算手順</t>
  </si>
  <si>
    <t>（設問２）</t>
  </si>
  <si>
    <t>・各階の専有面積×利用比率</t>
  </si>
  <si>
    <t>　7階　600㎡×5.5＝3,300</t>
  </si>
  <si>
    <t>　6階　600㎡×5.0＝3,000</t>
  </si>
  <si>
    <t>　5階　600㎡×5.0＝3,000</t>
  </si>
  <si>
    <t>　4階　600㎡×4.5＝2,700</t>
  </si>
  <si>
    <t>　3階　800㎡×6.0＝4,800</t>
  </si>
  <si>
    <t>　2階　800㎡×9.0＝7,200</t>
  </si>
  <si>
    <t>　1階　600㎡×10.0＝6,000</t>
  </si>
  <si>
    <t>　計　　　　　　　　　30,000</t>
  </si>
  <si>
    <t>・各階の敷地の共有持分</t>
  </si>
  <si>
    <r>
      <t>　7階専有面積の利用比積3,300÷全体利用比積30,000＝0.11　×1000＝</t>
    </r>
    <r>
      <rPr>
        <sz val="10.5"/>
        <color theme="1"/>
        <rFont val="ＭＳ ゴシック"/>
        <family val="3"/>
        <charset val="128"/>
      </rPr>
      <t>⑥ 110</t>
    </r>
    <r>
      <rPr>
        <sz val="10.5"/>
        <color theme="1"/>
        <rFont val="ＭＳ Ｐ明朝"/>
        <family val="1"/>
        <charset val="128"/>
      </rPr>
      <t>　</t>
    </r>
  </si>
  <si>
    <t>　6階専有面積の利用比積3,000÷全体利用比積30,000＝0.10　×1000＝100</t>
  </si>
  <si>
    <t>　5階専有面積の利用比積3,000÷全体利用比積30,000＝0.10　×1000＝100</t>
  </si>
  <si>
    <t>　4階専有面積の利用比積2,700÷全体利用比積30,000＝0.09　×1000＝90</t>
  </si>
  <si>
    <r>
      <t>　3階専有面積の利用比積4,800÷全体利用比積30,000＝0.16　×1000＝</t>
    </r>
    <r>
      <rPr>
        <sz val="10.5"/>
        <color theme="1"/>
        <rFont val="ＭＳ Ｐゴシック"/>
        <family val="3"/>
        <charset val="128"/>
      </rPr>
      <t>⑦ 160　</t>
    </r>
  </si>
  <si>
    <t>　2階専有面積の利用比積7,200÷全体利用比積30,000＝0.24　×1000＝240</t>
  </si>
  <si>
    <r>
      <t>　</t>
    </r>
    <r>
      <rPr>
        <sz val="10.5"/>
        <color theme="1"/>
        <rFont val="ＭＳ Ｐ明朝"/>
        <family val="1"/>
        <charset val="128"/>
      </rPr>
      <t>1階専有面積の利用比積6,000÷全体利用比積30,000＝0.20　×1000＝200</t>
    </r>
  </si>
  <si>
    <t>・各階の敷地の共有持分の価額</t>
  </si>
  <si>
    <t>　用地費総額＝900百万円</t>
  </si>
  <si>
    <t>　7階　900百万円×110÷1,000＝99百万円</t>
  </si>
  <si>
    <r>
      <t>　6階　900百万円×100÷1,000＝90百万円</t>
    </r>
    <r>
      <rPr>
        <sz val="10.5"/>
        <color theme="1"/>
        <rFont val="ＭＳ Ｐゴシック"/>
        <family val="3"/>
        <charset val="128"/>
      </rPr>
      <t>　→ ⑧ 90</t>
    </r>
  </si>
  <si>
    <t>　5階　900百万円×100÷1,000＝90百万円</t>
  </si>
  <si>
    <t>　4階　900百万円×90÷1,000＝81百万円</t>
  </si>
  <si>
    <t>　3階　900百万円×160÷1,000＝144百万円</t>
  </si>
  <si>
    <r>
      <t>　2階　900百万円×240÷1,000＝216百万円　</t>
    </r>
    <r>
      <rPr>
        <sz val="10.5"/>
        <color theme="1"/>
        <rFont val="ＭＳ Ｐゴシック"/>
        <family val="3"/>
        <charset val="128"/>
      </rPr>
      <t>→ ⑨ 216</t>
    </r>
  </si>
  <si>
    <t>　1階　900百万円×200÷1,000＝180百万円</t>
  </si>
  <si>
    <t>・各階の専用部分の整備費</t>
  </si>
  <si>
    <t>　住宅面積計：2,400㎡　住宅整備費：252百万円</t>
  </si>
  <si>
    <t>　7階　252百万円×600㎡÷2,400㎡＝63百万円</t>
  </si>
  <si>
    <t>　6階　252百万円×600㎡÷2,400㎡＝63百万円</t>
  </si>
  <si>
    <r>
      <t xml:space="preserve">　5階　252百万円×600㎡÷2,400㎡＝63百万円　→ </t>
    </r>
    <r>
      <rPr>
        <sz val="10.5"/>
        <color theme="1"/>
        <rFont val="ＭＳ Ｐゴシック"/>
        <family val="3"/>
        <charset val="128"/>
      </rPr>
      <t>⑩ 63</t>
    </r>
  </si>
  <si>
    <t>　4階　252百万円×600㎡÷2,400㎡＝63百万円</t>
  </si>
  <si>
    <t>　店舗面積計：2,200㎡　店舗整備費：143百万円</t>
  </si>
  <si>
    <t>　3階　143百万円×800㎡÷2,200㎡＝52百万円</t>
  </si>
  <si>
    <t>　2階　143百万円×800㎡÷2,200㎡＝52百万円</t>
  </si>
  <si>
    <r>
      <t xml:space="preserve">　1階　143百万円×600㎡÷2,200㎡＝39百万円 → </t>
    </r>
    <r>
      <rPr>
        <sz val="10.5"/>
        <color theme="1"/>
        <rFont val="ＭＳ Ｐゴシック"/>
        <family val="3"/>
        <charset val="128"/>
      </rPr>
      <t>⑪ 39</t>
    </r>
  </si>
  <si>
    <t>　各階の全体共用部分の整備費</t>
  </si>
  <si>
    <t>　全体共用部分の整備費：500百万円</t>
  </si>
  <si>
    <t>　各階専用面積×各階の利用上又は構造上の依存度比率積</t>
  </si>
  <si>
    <t>　7階　600㎡×8.0＝4,800　　500百万円×4,800÷40,000＝60百万円</t>
  </si>
  <si>
    <t>　6階　600㎡×8.0＝4,800　　500百万円×4,800÷40,000＝60百万円</t>
  </si>
  <si>
    <t>　5階　600㎡×8.0＝4,800　　500百万円×4,800÷40,000＝60百万円</t>
  </si>
  <si>
    <r>
      <t xml:space="preserve">　4階　600㎡×8.0＝4,800　　500百万円×4,800÷40,000＝60百万円　→ </t>
    </r>
    <r>
      <rPr>
        <sz val="10.5"/>
        <color theme="1"/>
        <rFont val="ＭＳ Ｐゴシック"/>
        <family val="3"/>
        <charset val="128"/>
      </rPr>
      <t>⑫ 60</t>
    </r>
  </si>
  <si>
    <t>　3階　800㎡×9.0＝7,200　　500百万円×7,200÷40,000＝90百万円</t>
  </si>
  <si>
    <t>　2階　800㎡×9.5＝7,600　　500百万円×7,600÷40,000＝95百万円</t>
  </si>
  <si>
    <t>　1階　600㎡×10.0＝6,000　500百万円×6,000÷40,000＝75百万円</t>
  </si>
  <si>
    <t>　計　　　　　　　　40,000</t>
  </si>
  <si>
    <t>・各階の一部共用部分の整備費</t>
  </si>
  <si>
    <t>　全住宅整備費：172百万円　　全店舗整備費：200百万円</t>
  </si>
  <si>
    <t>　住宅の依存度積</t>
  </si>
  <si>
    <t>　7階　600㎡×10.0＝60,000　172百万円×60,000÷240,000＝43百万円</t>
  </si>
  <si>
    <t>　6階　600㎡×10.0＝60,000　172百万円×60,000÷240,000＝43百万円</t>
  </si>
  <si>
    <r>
      <t>　</t>
    </r>
    <r>
      <rPr>
        <sz val="10.5"/>
        <color theme="1"/>
        <rFont val="ＭＳ Ｐ明朝"/>
        <family val="1"/>
        <charset val="128"/>
      </rPr>
      <t>5階　600㎡×10.0＝60,000　172百万円×60,000÷240,000＝43百万円</t>
    </r>
  </si>
  <si>
    <t>　4階　600㎡×10.0＝60,000　172百万円×60,000÷240,000＝43百万円</t>
  </si>
  <si>
    <t>　小計　　　　　　　　240,000</t>
  </si>
  <si>
    <r>
      <t xml:space="preserve">　3階　800㎡×8.5＝6,800　　200百万円×6,800÷20,000＝68百万円　→ </t>
    </r>
    <r>
      <rPr>
        <sz val="10.5"/>
        <color theme="1"/>
        <rFont val="ＭＳ Ｐゴシック"/>
        <family val="3"/>
        <charset val="128"/>
      </rPr>
      <t>⑬ 68</t>
    </r>
  </si>
  <si>
    <t>　2階　800㎡×9.0＝7,200　　200百万円×7,200÷20,000＝72百万円</t>
  </si>
  <si>
    <t>　1階　600㎡×10.0＝6,000　 200百万円×6,000÷20,000＝60百万円</t>
  </si>
  <si>
    <t>　小計　　　　　　　　20,000</t>
  </si>
  <si>
    <t>・各階の建物価額</t>
  </si>
  <si>
    <t>　7階　63百万円＋60百万円＋60百万円＝166百万円</t>
  </si>
  <si>
    <t>　6階　63百万円＋60百万円＋60百万円＝166百万円</t>
  </si>
  <si>
    <t>　5階　63百万円＋60百万円＋60百万円＝166百万円</t>
  </si>
  <si>
    <t>　4階　63百万円＋60百万円＋60百万円＝166百万円</t>
  </si>
  <si>
    <r>
      <t xml:space="preserve">　3階　52百万円＋90百万円＋68百万円＝210百万円 → </t>
    </r>
    <r>
      <rPr>
        <sz val="10.5"/>
        <color theme="1"/>
        <rFont val="ＭＳ Ｐゴシック"/>
        <family val="3"/>
        <charset val="128"/>
      </rPr>
      <t>⑭ 210</t>
    </r>
  </si>
  <si>
    <r>
      <t xml:space="preserve">　2階　52百万円＋95百万円＋72百万円＝219百万円　→ </t>
    </r>
    <r>
      <rPr>
        <sz val="10.5"/>
        <color theme="1"/>
        <rFont val="ＭＳ Ｐゴシック"/>
        <family val="3"/>
        <charset val="128"/>
      </rPr>
      <t>⑮ 219</t>
    </r>
  </si>
  <si>
    <r>
      <t xml:space="preserve">　1階　39百万円＋75百万円＋60百万円＝174百万円　→ </t>
    </r>
    <r>
      <rPr>
        <sz val="10.5"/>
        <color theme="1"/>
        <rFont val="ＭＳ Ｐゴシック"/>
        <family val="3"/>
        <charset val="128"/>
      </rPr>
      <t>⑯ 174</t>
    </r>
  </si>
  <si>
    <t>・各階の床価額</t>
  </si>
  <si>
    <r>
      <t>　7階　土地99百万円＋建物166百万円＝26</t>
    </r>
    <r>
      <rPr>
        <b/>
        <sz val="10.5"/>
        <color theme="1"/>
        <rFont val="ＭＳ Ｐ明朝"/>
        <family val="1"/>
        <charset val="128"/>
      </rPr>
      <t>5</t>
    </r>
    <r>
      <rPr>
        <sz val="10.5"/>
        <color theme="1"/>
        <rFont val="ＭＳ Ｐ明朝"/>
        <family val="1"/>
        <charset val="128"/>
      </rPr>
      <t xml:space="preserve">百万円　→ </t>
    </r>
    <r>
      <rPr>
        <sz val="10.5"/>
        <color theme="1"/>
        <rFont val="ＭＳ Ｐゴシック"/>
        <family val="3"/>
        <charset val="128"/>
      </rPr>
      <t>⑰ 265</t>
    </r>
  </si>
  <si>
    <r>
      <t xml:space="preserve">　6階　土地90百万円＋建物166百万円＝256百万円　→ </t>
    </r>
    <r>
      <rPr>
        <sz val="10.5"/>
        <color theme="1"/>
        <rFont val="ＭＳ Ｐゴシック"/>
        <family val="3"/>
        <charset val="128"/>
      </rPr>
      <t>⑱ 256</t>
    </r>
  </si>
  <si>
    <r>
      <t xml:space="preserve">　4階　土地81百万円＋建物166百万円＝247百万円　→ </t>
    </r>
    <r>
      <rPr>
        <sz val="10.5"/>
        <color theme="1"/>
        <rFont val="ＭＳ Ｐゴシック"/>
        <family val="3"/>
        <charset val="128"/>
      </rPr>
      <t>⑳ 247</t>
    </r>
  </si>
  <si>
    <t>　3階　土地144百万円＋建物210百万円＝354百万円</t>
  </si>
  <si>
    <t>　2階　土地216百万円＋建物219百万円＝435百万円</t>
  </si>
  <si>
    <t xml:space="preserve">専用部分
の整備費
　（百万円)
</t>
    <rPh sb="0" eb="2">
      <t>センヨウ</t>
    </rPh>
    <rPh sb="2" eb="4">
      <t>ブブン</t>
    </rPh>
    <rPh sb="5" eb="7">
      <t>セイビ</t>
    </rPh>
    <rPh sb="7" eb="8">
      <t>ヒ</t>
    </rPh>
    <rPh sb="10" eb="12">
      <t>ヒャクマン</t>
    </rPh>
    <rPh sb="12" eb="13">
      <t>エン</t>
    </rPh>
    <phoneticPr fontId="1"/>
  </si>
  <si>
    <t>専有面積
×①</t>
    <rPh sb="0" eb="2">
      <t>センユウ</t>
    </rPh>
    <rPh sb="2" eb="4">
      <t>メンセｋイ</t>
    </rPh>
    <phoneticPr fontId="1"/>
  </si>
  <si>
    <t>専有面積
×④③</t>
    <rPh sb="0" eb="2">
      <t>センユウ</t>
    </rPh>
    <rPh sb="2" eb="4">
      <t>メンセｋイ</t>
    </rPh>
    <phoneticPr fontId="1"/>
  </si>
  <si>
    <t>専有面積
×⑤③</t>
    <rPh sb="0" eb="2">
      <t>センユウ</t>
    </rPh>
    <rPh sb="2" eb="4">
      <t>メンセｋイ</t>
    </rPh>
    <phoneticPr fontId="1"/>
  </si>
  <si>
    <r>
      <t xml:space="preserve">　5階　土地90百万円＋建物166百万円＝256百万円　→ </t>
    </r>
    <r>
      <rPr>
        <b/>
        <sz val="10.5"/>
        <color theme="1"/>
        <rFont val="ＭＳ Ｐ明朝"/>
        <family val="1"/>
        <charset val="128"/>
      </rPr>
      <t>⑲ 256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</si>
</sst>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_);[Red]\(#,##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1"/>
      <charset val="128"/>
    </font>
    <font>
      <sz val="10"/>
      <color theme="1"/>
      <name val="ＭＳ Ｐ明朝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/>
      <diagonal/>
    </border>
    <border>
      <left style="mediumDashed">
        <color rgb="FFFF0000"/>
      </left>
      <right style="mediumDashed">
        <color rgb="FFFF0000"/>
      </right>
      <top/>
      <bottom/>
      <diagonal/>
    </border>
    <border>
      <left style="mediumDashed">
        <color rgb="FFFF0000"/>
      </left>
      <right style="mediumDashed">
        <color rgb="FFFF0000"/>
      </right>
      <top/>
      <bottom style="thin">
        <color auto="1"/>
      </bottom>
      <diagonal/>
    </border>
    <border>
      <left style="mediumDashed">
        <color rgb="FFFF0000"/>
      </left>
      <right style="mediumDashed">
        <color rgb="FFFF0000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Dashed">
        <color rgb="FFFF0000"/>
      </left>
      <right style="mediumDashed">
        <color rgb="FFFF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textRotation="255"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38" fontId="0" fillId="0" borderId="0" xfId="1" applyFont="1">
      <alignment vertical="center"/>
    </xf>
    <xf numFmtId="38" fontId="3" fillId="2" borderId="16" xfId="1" applyFont="1" applyFill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38" fontId="16" fillId="0" borderId="30" xfId="1" applyFont="1" applyBorder="1" applyAlignment="1">
      <alignment horizontal="center" vertical="center"/>
    </xf>
    <xf numFmtId="38" fontId="16" fillId="0" borderId="29" xfId="1" applyFont="1" applyBorder="1" applyAlignment="1">
      <alignment horizontal="center" vertical="center"/>
    </xf>
    <xf numFmtId="3" fontId="16" fillId="2" borderId="30" xfId="0" applyNumberFormat="1" applyFont="1" applyFill="1" applyBorder="1" applyAlignment="1">
      <alignment horizontal="center" vertical="center"/>
    </xf>
    <xf numFmtId="3" fontId="16" fillId="2" borderId="29" xfId="0" applyNumberFormat="1" applyFont="1" applyFill="1" applyBorder="1" applyAlignment="1">
      <alignment horizontal="center" vertical="center"/>
    </xf>
    <xf numFmtId="38" fontId="16" fillId="0" borderId="37" xfId="1" applyFont="1" applyBorder="1" applyAlignment="1">
      <alignment horizontal="center" vertical="center"/>
    </xf>
    <xf numFmtId="38" fontId="16" fillId="0" borderId="30" xfId="1" applyFont="1" applyFill="1" applyBorder="1" applyAlignment="1">
      <alignment horizontal="center" vertical="center"/>
    </xf>
    <xf numFmtId="38" fontId="16" fillId="0" borderId="29" xfId="1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3" fillId="2" borderId="19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3" fontId="2" fillId="2" borderId="35" xfId="0" applyNumberFormat="1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38" fontId="16" fillId="0" borderId="28" xfId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3" fontId="2" fillId="2" borderId="24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3" fontId="2" fillId="2" borderId="9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2" fillId="2" borderId="22" xfId="0" applyNumberFormat="1" applyFont="1" applyFill="1" applyBorder="1" applyAlignment="1">
      <alignment vertical="center"/>
    </xf>
    <xf numFmtId="3" fontId="2" fillId="2" borderId="21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16" fillId="2" borderId="24" xfId="0" applyNumberFormat="1" applyFont="1" applyFill="1" applyBorder="1" applyAlignment="1">
      <alignment vertical="center"/>
    </xf>
    <xf numFmtId="3" fontId="16" fillId="2" borderId="21" xfId="0" applyNumberFormat="1" applyFont="1" applyFill="1" applyBorder="1" applyAlignment="1">
      <alignment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635000</xdr:colOff>
      <xdr:row>0</xdr:row>
      <xdr:rowOff>1</xdr:rowOff>
    </xdr:from>
    <xdr:to>
      <xdr:col>21</xdr:col>
      <xdr:colOff>710339</xdr:colOff>
      <xdr:row>1</xdr:row>
      <xdr:rowOff>107628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715D2A73-44C7-9C48-9A6F-C11A30FA89FC}"/>
            </a:ext>
          </a:extLst>
        </xdr:cNvPr>
        <xdr:cNvSpPr/>
      </xdr:nvSpPr>
      <xdr:spPr>
        <a:xfrm>
          <a:off x="11494576" y="1"/>
          <a:ext cx="871780" cy="333644"/>
        </a:xfrm>
        <a:prstGeom prst="wedgeRoundRectCallout">
          <a:avLst>
            <a:gd name="adj1" fmla="val 11266"/>
            <a:gd name="adj2" fmla="val 1839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列を追加</a:t>
          </a:r>
        </a:p>
      </xdr:txBody>
    </xdr:sp>
    <xdr:clientData/>
  </xdr:twoCellAnchor>
  <xdr:twoCellAnchor>
    <xdr:from>
      <xdr:col>28</xdr:col>
      <xdr:colOff>636722</xdr:colOff>
      <xdr:row>0</xdr:row>
      <xdr:rowOff>34011</xdr:rowOff>
    </xdr:from>
    <xdr:to>
      <xdr:col>29</xdr:col>
      <xdr:colOff>722824</xdr:colOff>
      <xdr:row>1</xdr:row>
      <xdr:rowOff>141638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5FB62BC6-B74C-D146-AE53-DD2B384C70A5}"/>
            </a:ext>
          </a:extLst>
        </xdr:cNvPr>
        <xdr:cNvSpPr/>
      </xdr:nvSpPr>
      <xdr:spPr>
        <a:xfrm>
          <a:off x="15489264" y="34011"/>
          <a:ext cx="871780" cy="333644"/>
        </a:xfrm>
        <a:prstGeom prst="wedgeRoundRectCallout">
          <a:avLst>
            <a:gd name="adj1" fmla="val 11266"/>
            <a:gd name="adj2" fmla="val 1839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列を追加</a:t>
          </a:r>
        </a:p>
      </xdr:txBody>
    </xdr:sp>
    <xdr:clientData/>
  </xdr:twoCellAnchor>
  <xdr:twoCellAnchor>
    <xdr:from>
      <xdr:col>33</xdr:col>
      <xdr:colOff>202046</xdr:colOff>
      <xdr:row>0</xdr:row>
      <xdr:rowOff>0</xdr:rowOff>
    </xdr:from>
    <xdr:to>
      <xdr:col>35</xdr:col>
      <xdr:colOff>121571</xdr:colOff>
      <xdr:row>1</xdr:row>
      <xdr:rowOff>107627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A71DE3EA-479F-674C-B7DA-CB846093DF74}"/>
            </a:ext>
          </a:extLst>
        </xdr:cNvPr>
        <xdr:cNvSpPr/>
      </xdr:nvSpPr>
      <xdr:spPr>
        <a:xfrm>
          <a:off x="17650114" y="0"/>
          <a:ext cx="872025" cy="338536"/>
        </a:xfrm>
        <a:prstGeom prst="wedgeRoundRectCallout">
          <a:avLst>
            <a:gd name="adj1" fmla="val -15894"/>
            <a:gd name="adj2" fmla="val 18390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列を追加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83D3D-7A87-4387-9DF4-CF44038C45EC}">
  <dimension ref="B2:AN38"/>
  <sheetViews>
    <sheetView tabSelected="1" topLeftCell="R1" zoomScale="88" workbookViewId="0">
      <selection activeCell="AH35" sqref="AH35"/>
    </sheetView>
  </sheetViews>
  <sheetFormatPr baseColWidth="10" defaultColWidth="8.83203125" defaultRowHeight="18"/>
  <cols>
    <col min="1" max="1" width="2.6640625" customWidth="1"/>
    <col min="2" max="3" width="8.6640625" customWidth="1"/>
    <col min="4" max="4" width="10.6640625" customWidth="1"/>
    <col min="5" max="5" width="1.6640625" customWidth="1"/>
    <col min="6" max="7" width="8.6640625" customWidth="1"/>
    <col min="8" max="8" width="10.6640625" customWidth="1"/>
    <col min="9" max="9" width="1.6640625" customWidth="1"/>
    <col min="10" max="11" width="8.6640625" customWidth="1"/>
    <col min="12" max="12" width="10.6640625" customWidth="1"/>
    <col min="13" max="13" width="1.6640625" customWidth="1"/>
    <col min="14" max="15" width="8.6640625" customWidth="1"/>
    <col min="16" max="16" width="10.6640625" customWidth="1"/>
    <col min="17" max="17" width="2.6640625" customWidth="1"/>
    <col min="18" max="19" width="5.6640625" customWidth="1"/>
    <col min="21" max="22" width="10.5" customWidth="1"/>
    <col min="23" max="23" width="3.6640625" customWidth="1"/>
    <col min="24" max="24" width="8.83203125" style="31"/>
    <col min="25" max="25" width="2.6640625" customWidth="1"/>
    <col min="26" max="26" width="3.6640625" customWidth="1"/>
    <col min="28" max="28" width="3.6640625" customWidth="1"/>
    <col min="29" max="30" width="10.33203125" customWidth="1"/>
    <col min="31" max="31" width="2.6640625" customWidth="1"/>
    <col min="32" max="32" width="1.6640625" customWidth="1"/>
    <col min="35" max="35" width="3.6640625" customWidth="1"/>
    <col min="37" max="37" width="3.6640625" customWidth="1"/>
    <col min="39" max="39" width="3.6640625" customWidth="1"/>
  </cols>
  <sheetData>
    <row r="2" spans="2:40" ht="19" thickBo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68" t="s">
        <v>28</v>
      </c>
      <c r="S2" s="168"/>
      <c r="T2" s="168"/>
      <c r="U2" s="169"/>
      <c r="V2" s="29"/>
    </row>
    <row r="3" spans="2:40" ht="27" customHeight="1" thickBot="1">
      <c r="B3" s="84" t="s">
        <v>0</v>
      </c>
      <c r="C3" s="85"/>
      <c r="D3" s="86"/>
      <c r="E3" s="1"/>
      <c r="F3" s="78" t="s">
        <v>1</v>
      </c>
      <c r="G3" s="79"/>
      <c r="H3" s="79"/>
      <c r="I3" s="79"/>
      <c r="J3" s="79"/>
      <c r="K3" s="79"/>
      <c r="L3" s="79"/>
      <c r="M3" s="79"/>
      <c r="N3" s="79"/>
      <c r="O3" s="79"/>
      <c r="P3" s="80"/>
      <c r="R3" s="119" t="s">
        <v>9</v>
      </c>
      <c r="S3" s="119" t="s">
        <v>10</v>
      </c>
      <c r="T3" s="122" t="s">
        <v>29</v>
      </c>
      <c r="U3" s="63" t="s">
        <v>30</v>
      </c>
      <c r="V3" s="64"/>
      <c r="W3" s="64"/>
      <c r="X3" s="64"/>
      <c r="Y3" s="64"/>
      <c r="Z3" s="64"/>
      <c r="AA3" s="65"/>
      <c r="AB3" s="63" t="s">
        <v>31</v>
      </c>
      <c r="AC3" s="64"/>
      <c r="AD3" s="64"/>
      <c r="AE3" s="64"/>
      <c r="AF3" s="64"/>
      <c r="AG3" s="64"/>
      <c r="AH3" s="64"/>
      <c r="AI3" s="64"/>
      <c r="AJ3" s="64"/>
      <c r="AK3" s="64"/>
      <c r="AL3" s="65"/>
      <c r="AM3" s="44"/>
      <c r="AN3" s="45"/>
    </row>
    <row r="4" spans="2:40" ht="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R4" s="120"/>
      <c r="S4" s="120"/>
      <c r="T4" s="123"/>
      <c r="U4" s="125" t="s">
        <v>61</v>
      </c>
      <c r="V4" s="39"/>
      <c r="W4" s="128" t="s">
        <v>62</v>
      </c>
      <c r="X4" s="128"/>
      <c r="Y4" s="129"/>
      <c r="Z4" s="134" t="s">
        <v>63</v>
      </c>
      <c r="AA4" s="135"/>
      <c r="AB4" s="113" t="s">
        <v>141</v>
      </c>
      <c r="AC4" s="150"/>
      <c r="AD4" s="40"/>
      <c r="AE4" s="154" t="s">
        <v>64</v>
      </c>
      <c r="AF4" s="154"/>
      <c r="AG4" s="154"/>
      <c r="AH4" s="39"/>
      <c r="AI4" s="157" t="s">
        <v>65</v>
      </c>
      <c r="AJ4" s="158"/>
      <c r="AK4" s="134" t="s">
        <v>59</v>
      </c>
      <c r="AL4" s="135"/>
      <c r="AM4" s="113" t="s">
        <v>60</v>
      </c>
      <c r="AN4" s="114"/>
    </row>
    <row r="5" spans="2:40" ht="27" customHeight="1">
      <c r="B5" s="78" t="s">
        <v>2</v>
      </c>
      <c r="C5" s="79"/>
      <c r="D5" s="80"/>
      <c r="E5" s="1"/>
      <c r="F5" s="87" t="s">
        <v>3</v>
      </c>
      <c r="G5" s="87"/>
      <c r="H5" s="87"/>
      <c r="I5" s="1"/>
      <c r="J5" s="88" t="s">
        <v>4</v>
      </c>
      <c r="K5" s="79"/>
      <c r="L5" s="80"/>
      <c r="M5" s="1"/>
      <c r="N5" s="89" t="s">
        <v>5</v>
      </c>
      <c r="O5" s="87"/>
      <c r="P5" s="87"/>
      <c r="R5" s="120"/>
      <c r="S5" s="120"/>
      <c r="T5" s="123"/>
      <c r="U5" s="126"/>
      <c r="V5" s="66" t="s">
        <v>142</v>
      </c>
      <c r="W5" s="130"/>
      <c r="X5" s="130"/>
      <c r="Y5" s="131"/>
      <c r="Z5" s="136"/>
      <c r="AA5" s="137"/>
      <c r="AB5" s="115"/>
      <c r="AC5" s="151"/>
      <c r="AD5" s="66" t="s">
        <v>143</v>
      </c>
      <c r="AE5" s="155"/>
      <c r="AF5" s="155"/>
      <c r="AG5" s="155"/>
      <c r="AH5" s="66" t="s">
        <v>144</v>
      </c>
      <c r="AI5" s="159"/>
      <c r="AJ5" s="160"/>
      <c r="AK5" s="136"/>
      <c r="AL5" s="137"/>
      <c r="AM5" s="115"/>
      <c r="AN5" s="116"/>
    </row>
    <row r="6" spans="2:40" ht="13.5" customHeight="1">
      <c r="B6" s="78">
        <v>900</v>
      </c>
      <c r="C6" s="79"/>
      <c r="D6" s="80"/>
      <c r="E6" s="1"/>
      <c r="F6" s="87" t="s">
        <v>6</v>
      </c>
      <c r="G6" s="87"/>
      <c r="H6" s="2">
        <v>252</v>
      </c>
      <c r="I6" s="1"/>
      <c r="J6" s="78">
        <v>500</v>
      </c>
      <c r="K6" s="79"/>
      <c r="L6" s="80"/>
      <c r="M6" s="1"/>
      <c r="N6" s="87" t="s">
        <v>6</v>
      </c>
      <c r="O6" s="87"/>
      <c r="P6" s="2">
        <v>172</v>
      </c>
      <c r="R6" s="120"/>
      <c r="S6" s="120"/>
      <c r="T6" s="123"/>
      <c r="U6" s="126"/>
      <c r="V6" s="66"/>
      <c r="W6" s="130"/>
      <c r="X6" s="130"/>
      <c r="Y6" s="131"/>
      <c r="Z6" s="136"/>
      <c r="AA6" s="137"/>
      <c r="AB6" s="115"/>
      <c r="AC6" s="151"/>
      <c r="AD6" s="66"/>
      <c r="AE6" s="155"/>
      <c r="AF6" s="155"/>
      <c r="AG6" s="155"/>
      <c r="AH6" s="66"/>
      <c r="AI6" s="159"/>
      <c r="AJ6" s="160"/>
      <c r="AK6" s="136"/>
      <c r="AL6" s="137"/>
      <c r="AM6" s="115"/>
      <c r="AN6" s="116"/>
    </row>
    <row r="7" spans="2:40" ht="13.5" customHeight="1" thickBot="1">
      <c r="B7" s="78"/>
      <c r="C7" s="79"/>
      <c r="D7" s="80"/>
      <c r="E7" s="1"/>
      <c r="F7" s="87" t="s">
        <v>7</v>
      </c>
      <c r="G7" s="87"/>
      <c r="H7" s="2">
        <v>143</v>
      </c>
      <c r="I7" s="1"/>
      <c r="J7" s="78"/>
      <c r="K7" s="79"/>
      <c r="L7" s="80"/>
      <c r="M7" s="1"/>
      <c r="N7" s="87" t="s">
        <v>7</v>
      </c>
      <c r="O7" s="87"/>
      <c r="P7" s="2">
        <v>200</v>
      </c>
      <c r="R7" s="121"/>
      <c r="S7" s="121"/>
      <c r="T7" s="124"/>
      <c r="U7" s="127"/>
      <c r="V7" s="67"/>
      <c r="W7" s="132"/>
      <c r="X7" s="132"/>
      <c r="Y7" s="133"/>
      <c r="Z7" s="138"/>
      <c r="AA7" s="139"/>
      <c r="AB7" s="152"/>
      <c r="AC7" s="153"/>
      <c r="AD7" s="67"/>
      <c r="AE7" s="156"/>
      <c r="AF7" s="156"/>
      <c r="AG7" s="156"/>
      <c r="AH7" s="67"/>
      <c r="AI7" s="161"/>
      <c r="AJ7" s="162"/>
      <c r="AK7" s="138"/>
      <c r="AL7" s="139"/>
      <c r="AM7" s="117"/>
      <c r="AN7" s="118"/>
    </row>
    <row r="8" spans="2:40" ht="15" customHeight="1" thickBot="1">
      <c r="B8" s="140" t="s">
        <v>8</v>
      </c>
      <c r="C8" s="140"/>
      <c r="D8" s="140"/>
      <c r="E8" s="1"/>
      <c r="F8" s="140" t="s">
        <v>56</v>
      </c>
      <c r="G8" s="140"/>
      <c r="H8" s="140"/>
      <c r="I8" s="1"/>
      <c r="J8" s="140" t="s">
        <v>57</v>
      </c>
      <c r="K8" s="140"/>
      <c r="L8" s="140"/>
      <c r="M8" s="1"/>
      <c r="N8" s="140" t="s">
        <v>58</v>
      </c>
      <c r="O8" s="140"/>
      <c r="P8" s="140"/>
      <c r="R8" s="94" t="s">
        <v>15</v>
      </c>
      <c r="S8" s="94" t="s">
        <v>6</v>
      </c>
      <c r="T8" s="96">
        <v>600</v>
      </c>
      <c r="U8" s="170">
        <v>5.5</v>
      </c>
      <c r="V8" s="68">
        <f>T8*U8</f>
        <v>3300</v>
      </c>
      <c r="W8" s="30" t="s">
        <v>32</v>
      </c>
      <c r="X8" s="32">
        <f>V8/$V$26*1000</f>
        <v>110</v>
      </c>
      <c r="Y8" s="8"/>
      <c r="Z8" s="6"/>
      <c r="AA8" s="102">
        <f>$AA$26*X8/X9</f>
        <v>99</v>
      </c>
      <c r="AB8" s="46"/>
      <c r="AC8" s="100">
        <f>ROUND(T8/$T$16*$AC$16,0)</f>
        <v>63</v>
      </c>
      <c r="AD8" s="68">
        <f>T8*L21</f>
        <v>4800</v>
      </c>
      <c r="AE8" s="6"/>
      <c r="AF8" s="6"/>
      <c r="AG8" s="100">
        <f>ROUND(AD8/$AD$26*$AG$26,0)</f>
        <v>60</v>
      </c>
      <c r="AH8" s="68">
        <f>T8*P21</f>
        <v>6000</v>
      </c>
      <c r="AI8" s="6"/>
      <c r="AJ8" s="104">
        <f>ROUND($AJ$16*AH8/$AH$16,0)</f>
        <v>43</v>
      </c>
      <c r="AK8" s="25"/>
      <c r="AL8" s="102">
        <f>AC8+AG8+AJ8</f>
        <v>166</v>
      </c>
      <c r="AM8" s="92" t="s">
        <v>33</v>
      </c>
      <c r="AN8" s="90">
        <f>AA8+AL8</f>
        <v>265</v>
      </c>
    </row>
    <row r="9" spans="2:40" ht="15" customHeight="1" thickBot="1">
      <c r="B9" s="140"/>
      <c r="C9" s="140"/>
      <c r="D9" s="140"/>
      <c r="E9" s="1"/>
      <c r="F9" s="140"/>
      <c r="G9" s="140"/>
      <c r="H9" s="140"/>
      <c r="I9" s="1"/>
      <c r="J9" s="140"/>
      <c r="K9" s="140"/>
      <c r="L9" s="140"/>
      <c r="M9" s="1"/>
      <c r="N9" s="140"/>
      <c r="O9" s="140"/>
      <c r="P9" s="140"/>
      <c r="R9" s="95"/>
      <c r="S9" s="95"/>
      <c r="T9" s="97"/>
      <c r="U9" s="172"/>
      <c r="V9" s="69"/>
      <c r="W9" s="5"/>
      <c r="X9" s="33">
        <v>1000</v>
      </c>
      <c r="Y9" s="28"/>
      <c r="Z9" s="10"/>
      <c r="AA9" s="106"/>
      <c r="AB9" s="47"/>
      <c r="AC9" s="101"/>
      <c r="AD9" s="69"/>
      <c r="AE9" s="5"/>
      <c r="AF9" s="5"/>
      <c r="AG9" s="101"/>
      <c r="AH9" s="69"/>
      <c r="AI9" s="5"/>
      <c r="AJ9" s="105"/>
      <c r="AK9" s="27"/>
      <c r="AL9" s="103"/>
      <c r="AM9" s="93"/>
      <c r="AN9" s="91"/>
    </row>
    <row r="10" spans="2:40" ht="15" customHeight="1">
      <c r="B10" s="140"/>
      <c r="C10" s="140"/>
      <c r="D10" s="140"/>
      <c r="E10" s="1"/>
      <c r="F10" s="140"/>
      <c r="G10" s="140"/>
      <c r="H10" s="140"/>
      <c r="I10" s="1"/>
      <c r="J10" s="140"/>
      <c r="K10" s="140"/>
      <c r="L10" s="140"/>
      <c r="M10" s="1"/>
      <c r="N10" s="140"/>
      <c r="O10" s="140"/>
      <c r="P10" s="140"/>
      <c r="R10" s="94" t="s">
        <v>34</v>
      </c>
      <c r="S10" s="94" t="s">
        <v>6</v>
      </c>
      <c r="T10" s="96">
        <v>600</v>
      </c>
      <c r="U10" s="170">
        <v>5</v>
      </c>
      <c r="V10" s="68">
        <f>T10*U10</f>
        <v>3000</v>
      </c>
      <c r="W10" s="6"/>
      <c r="X10" s="34">
        <f>V10/$V$26*1000</f>
        <v>100</v>
      </c>
      <c r="Y10" s="6"/>
      <c r="Z10" s="92" t="s">
        <v>35</v>
      </c>
      <c r="AA10" s="98">
        <f>$AA$26*X10/X11</f>
        <v>90</v>
      </c>
      <c r="AB10" s="46"/>
      <c r="AC10" s="100">
        <f>ROUND(T10/$T$16*$AC$16,0)</f>
        <v>63</v>
      </c>
      <c r="AD10" s="68">
        <f>T10*L22</f>
        <v>4800</v>
      </c>
      <c r="AE10" s="6"/>
      <c r="AF10" s="6"/>
      <c r="AG10" s="100">
        <f>ROUND(AD10/$AD$26*$AG$26,0)</f>
        <v>60</v>
      </c>
      <c r="AH10" s="68">
        <f>T10*P22</f>
        <v>6000</v>
      </c>
      <c r="AI10" s="6"/>
      <c r="AJ10" s="104">
        <f t="shared" ref="AJ10" si="0">ROUND($AJ$16*AH10/$AH$16,0)</f>
        <v>43</v>
      </c>
      <c r="AK10" s="25"/>
      <c r="AL10" s="102">
        <f t="shared" ref="AL10" si="1">AC10+AG10+AJ10</f>
        <v>166</v>
      </c>
      <c r="AM10" s="92" t="s">
        <v>36</v>
      </c>
      <c r="AN10" s="90">
        <f t="shared" ref="AN10" si="2">AA10+AL10</f>
        <v>256</v>
      </c>
    </row>
    <row r="11" spans="2:40" ht="15" customHeight="1" thickBot="1">
      <c r="B11" s="140"/>
      <c r="C11" s="140"/>
      <c r="D11" s="140"/>
      <c r="E11" s="1"/>
      <c r="F11" s="140"/>
      <c r="G11" s="140"/>
      <c r="H11" s="140"/>
      <c r="I11" s="1"/>
      <c r="J11" s="140"/>
      <c r="K11" s="140"/>
      <c r="L11" s="140"/>
      <c r="M11" s="1"/>
      <c r="N11" s="140"/>
      <c r="O11" s="140"/>
      <c r="P11" s="140"/>
      <c r="R11" s="95"/>
      <c r="S11" s="95"/>
      <c r="T11" s="97"/>
      <c r="U11" s="172"/>
      <c r="V11" s="69"/>
      <c r="W11" s="5"/>
      <c r="X11" s="33">
        <v>1000</v>
      </c>
      <c r="Y11" s="5"/>
      <c r="Z11" s="93"/>
      <c r="AA11" s="99"/>
      <c r="AB11" s="48"/>
      <c r="AC11" s="167"/>
      <c r="AD11" s="69"/>
      <c r="AE11" s="5"/>
      <c r="AF11" s="5"/>
      <c r="AG11" s="101"/>
      <c r="AH11" s="69"/>
      <c r="AI11" s="5"/>
      <c r="AJ11" s="105"/>
      <c r="AK11" s="27"/>
      <c r="AL11" s="103"/>
      <c r="AM11" s="93"/>
      <c r="AN11" s="91"/>
    </row>
    <row r="12" spans="2:40" ht="15" customHeight="1">
      <c r="B12" s="140"/>
      <c r="C12" s="140"/>
      <c r="D12" s="140"/>
      <c r="E12" s="1"/>
      <c r="F12" s="140"/>
      <c r="G12" s="140"/>
      <c r="H12" s="140"/>
      <c r="I12" s="1"/>
      <c r="J12" s="140"/>
      <c r="K12" s="140"/>
      <c r="L12" s="140"/>
      <c r="M12" s="1"/>
      <c r="N12" s="140"/>
      <c r="O12" s="140"/>
      <c r="P12" s="140"/>
      <c r="R12" s="94" t="s">
        <v>37</v>
      </c>
      <c r="S12" s="94" t="s">
        <v>6</v>
      </c>
      <c r="T12" s="96">
        <v>600</v>
      </c>
      <c r="U12" s="170">
        <v>5</v>
      </c>
      <c r="V12" s="68">
        <f>T12*U12</f>
        <v>3000</v>
      </c>
      <c r="W12" s="6"/>
      <c r="X12" s="34">
        <f>V12/$V$26*1000</f>
        <v>100</v>
      </c>
      <c r="Y12" s="26"/>
      <c r="Z12" s="10"/>
      <c r="AA12" s="111">
        <f>$AA$26*X12/X13</f>
        <v>90</v>
      </c>
      <c r="AB12" s="92" t="s">
        <v>38</v>
      </c>
      <c r="AC12" s="109">
        <f>ROUND(T12/$T$16*$AC$16,0)</f>
        <v>63</v>
      </c>
      <c r="AD12" s="68">
        <f>T12*L23</f>
        <v>4800</v>
      </c>
      <c r="AE12" s="6"/>
      <c r="AF12" s="6"/>
      <c r="AG12" s="100">
        <f>ROUND(AD12/$AD$26*$AG$26,0)</f>
        <v>60</v>
      </c>
      <c r="AH12" s="68">
        <f>T12*P23</f>
        <v>6000</v>
      </c>
      <c r="AI12" s="6"/>
      <c r="AJ12" s="104">
        <f t="shared" ref="AJ12" si="3">ROUND($AJ$16*AH12/$AH$16,0)</f>
        <v>43</v>
      </c>
      <c r="AK12" s="25"/>
      <c r="AL12" s="102">
        <f t="shared" ref="AL12" si="4">AC12+AG12+AJ12</f>
        <v>166</v>
      </c>
      <c r="AM12" s="92" t="s">
        <v>39</v>
      </c>
      <c r="AN12" s="90">
        <f t="shared" ref="AN12" si="5">AA12+AL12</f>
        <v>256</v>
      </c>
    </row>
    <row r="13" spans="2:40" ht="15" customHeight="1" thickBot="1">
      <c r="B13" s="140"/>
      <c r="C13" s="140"/>
      <c r="D13" s="140"/>
      <c r="E13" s="1"/>
      <c r="F13" s="140"/>
      <c r="G13" s="140"/>
      <c r="H13" s="140"/>
      <c r="I13" s="1"/>
      <c r="J13" s="140"/>
      <c r="K13" s="140"/>
      <c r="L13" s="140"/>
      <c r="M13" s="1"/>
      <c r="N13" s="140"/>
      <c r="O13" s="140"/>
      <c r="P13" s="140"/>
      <c r="R13" s="95"/>
      <c r="S13" s="95"/>
      <c r="T13" s="97"/>
      <c r="U13" s="172"/>
      <c r="V13" s="69"/>
      <c r="W13" s="5"/>
      <c r="X13" s="33">
        <v>1000</v>
      </c>
      <c r="Y13" s="28"/>
      <c r="Z13" s="5"/>
      <c r="AA13" s="103"/>
      <c r="AB13" s="93"/>
      <c r="AC13" s="110"/>
      <c r="AD13" s="69"/>
      <c r="AE13" s="10"/>
      <c r="AF13" s="10"/>
      <c r="AG13" s="101"/>
      <c r="AH13" s="69"/>
      <c r="AI13" s="5"/>
      <c r="AJ13" s="105"/>
      <c r="AK13" s="27"/>
      <c r="AL13" s="103"/>
      <c r="AM13" s="93"/>
      <c r="AN13" s="91"/>
    </row>
    <row r="14" spans="2:40" ht="15" customHeight="1">
      <c r="B14" s="140"/>
      <c r="C14" s="140"/>
      <c r="D14" s="140"/>
      <c r="E14" s="1"/>
      <c r="F14" s="140"/>
      <c r="G14" s="140"/>
      <c r="H14" s="140"/>
      <c r="I14" s="1"/>
      <c r="J14" s="140"/>
      <c r="K14" s="140"/>
      <c r="L14" s="140"/>
      <c r="M14" s="1"/>
      <c r="N14" s="140"/>
      <c r="O14" s="140"/>
      <c r="P14" s="140"/>
      <c r="R14" s="94" t="s">
        <v>40</v>
      </c>
      <c r="S14" s="94" t="s">
        <v>6</v>
      </c>
      <c r="T14" s="96">
        <v>600</v>
      </c>
      <c r="U14" s="170">
        <v>4.5</v>
      </c>
      <c r="V14" s="68">
        <f>T14*U14</f>
        <v>2700</v>
      </c>
      <c r="W14" s="6"/>
      <c r="X14" s="34">
        <f>V14/$V$26*1000</f>
        <v>90</v>
      </c>
      <c r="Y14" s="26"/>
      <c r="Z14" s="6"/>
      <c r="AA14" s="102">
        <f>$AA$26*X14/X15</f>
        <v>81</v>
      </c>
      <c r="AB14" s="48"/>
      <c r="AC14" s="164">
        <f>ROUND(T14/$T$16*$AC$16,0)</f>
        <v>63</v>
      </c>
      <c r="AD14" s="68">
        <f>T14*L24</f>
        <v>4800</v>
      </c>
      <c r="AE14" s="177" t="s">
        <v>41</v>
      </c>
      <c r="AF14" s="37"/>
      <c r="AG14" s="109">
        <f>ROUND(AD14/$AD$26*$AG$26,0)</f>
        <v>60</v>
      </c>
      <c r="AH14" s="68">
        <f>T14*P24</f>
        <v>6000</v>
      </c>
      <c r="AI14" s="6"/>
      <c r="AJ14" s="104">
        <f t="shared" ref="AJ14" si="6">ROUND($AJ$16*AH14/$AH$16,0)</f>
        <v>43</v>
      </c>
      <c r="AK14" s="25"/>
      <c r="AL14" s="102">
        <f t="shared" ref="AL14" si="7">AC14+AG14+AJ14</f>
        <v>166</v>
      </c>
      <c r="AM14" s="92" t="s">
        <v>42</v>
      </c>
      <c r="AN14" s="90">
        <f t="shared" ref="AN14" si="8">AA14+AL14</f>
        <v>247</v>
      </c>
    </row>
    <row r="15" spans="2:40" ht="15" customHeight="1" thickBot="1">
      <c r="B15" s="87" t="s">
        <v>9</v>
      </c>
      <c r="C15" s="87" t="s">
        <v>10</v>
      </c>
      <c r="D15" s="141" t="s">
        <v>11</v>
      </c>
      <c r="E15" s="1"/>
      <c r="F15" s="87" t="s">
        <v>9</v>
      </c>
      <c r="G15" s="87" t="s">
        <v>10</v>
      </c>
      <c r="H15" s="89" t="s">
        <v>12</v>
      </c>
      <c r="I15" s="1"/>
      <c r="J15" s="87" t="s">
        <v>9</v>
      </c>
      <c r="K15" s="87" t="s">
        <v>10</v>
      </c>
      <c r="L15" s="141" t="s">
        <v>13</v>
      </c>
      <c r="M15" s="1"/>
      <c r="N15" s="87" t="s">
        <v>9</v>
      </c>
      <c r="O15" s="87" t="s">
        <v>10</v>
      </c>
      <c r="P15" s="141" t="s">
        <v>14</v>
      </c>
      <c r="R15" s="95"/>
      <c r="S15" s="95"/>
      <c r="T15" s="97"/>
      <c r="U15" s="172"/>
      <c r="V15" s="69"/>
      <c r="W15" s="5"/>
      <c r="X15" s="33">
        <v>1000</v>
      </c>
      <c r="Y15" s="28"/>
      <c r="Z15" s="5"/>
      <c r="AA15" s="103"/>
      <c r="AB15" s="47"/>
      <c r="AC15" s="101"/>
      <c r="AD15" s="69"/>
      <c r="AE15" s="178"/>
      <c r="AF15" s="38"/>
      <c r="AG15" s="110"/>
      <c r="AH15" s="69"/>
      <c r="AI15" s="5"/>
      <c r="AJ15" s="105"/>
      <c r="AK15" s="27"/>
      <c r="AL15" s="103"/>
      <c r="AM15" s="93"/>
      <c r="AN15" s="91"/>
    </row>
    <row r="16" spans="2:40" ht="15" customHeight="1">
      <c r="B16" s="87"/>
      <c r="C16" s="87"/>
      <c r="D16" s="141"/>
      <c r="E16" s="1"/>
      <c r="F16" s="87"/>
      <c r="G16" s="87"/>
      <c r="H16" s="89"/>
      <c r="I16" s="1"/>
      <c r="J16" s="87"/>
      <c r="K16" s="87"/>
      <c r="L16" s="141"/>
      <c r="M16" s="1"/>
      <c r="N16" s="87"/>
      <c r="O16" s="87"/>
      <c r="P16" s="141"/>
      <c r="R16" s="142" t="s">
        <v>43</v>
      </c>
      <c r="S16" s="143"/>
      <c r="T16" s="146">
        <f>SUM(T8:T15)</f>
        <v>2400</v>
      </c>
      <c r="U16" s="170"/>
      <c r="V16" s="68">
        <f>SUM(V8:V15)</f>
        <v>12000</v>
      </c>
      <c r="W16" s="6"/>
      <c r="X16" s="34">
        <f>X14+X12+X10+X8</f>
        <v>400</v>
      </c>
      <c r="Y16" s="26"/>
      <c r="Z16" s="25"/>
      <c r="AA16" s="163">
        <f>SUM(AA8:AA15)</f>
        <v>360</v>
      </c>
      <c r="AB16" s="49"/>
      <c r="AC16" s="148">
        <f>H6</f>
        <v>252</v>
      </c>
      <c r="AD16" s="75">
        <f>SUM(AD8:AD15)</f>
        <v>19200</v>
      </c>
      <c r="AE16" s="9"/>
      <c r="AF16" s="9"/>
      <c r="AG16" s="148">
        <f>SUM(AG8:AG15)</f>
        <v>240</v>
      </c>
      <c r="AH16" s="70">
        <f>SUM(AH8:AH15)</f>
        <v>24000</v>
      </c>
      <c r="AI16" s="24"/>
      <c r="AJ16" s="165">
        <f>P6</f>
        <v>172</v>
      </c>
      <c r="AK16" s="23"/>
      <c r="AL16" s="163">
        <f>SUM(AL8:AL15)</f>
        <v>664</v>
      </c>
      <c r="AM16" s="51"/>
      <c r="AN16" s="107">
        <f>SUM(AN8:AN15)</f>
        <v>1024</v>
      </c>
    </row>
    <row r="17" spans="2:40" ht="15" customHeight="1" thickBot="1">
      <c r="B17" s="87"/>
      <c r="C17" s="87"/>
      <c r="D17" s="141"/>
      <c r="F17" s="87"/>
      <c r="G17" s="87"/>
      <c r="H17" s="89"/>
      <c r="J17" s="87"/>
      <c r="K17" s="87"/>
      <c r="L17" s="141"/>
      <c r="N17" s="87"/>
      <c r="O17" s="87"/>
      <c r="P17" s="141"/>
      <c r="R17" s="144"/>
      <c r="S17" s="145"/>
      <c r="T17" s="147"/>
      <c r="U17" s="172"/>
      <c r="V17" s="112"/>
      <c r="W17" s="10"/>
      <c r="X17" s="36">
        <v>1000</v>
      </c>
      <c r="Y17" s="7"/>
      <c r="Z17" s="27"/>
      <c r="AA17" s="108"/>
      <c r="AB17" s="50"/>
      <c r="AC17" s="149"/>
      <c r="AD17" s="76"/>
      <c r="AE17" s="22"/>
      <c r="AF17" s="22"/>
      <c r="AG17" s="149"/>
      <c r="AH17" s="71"/>
      <c r="AI17" s="9"/>
      <c r="AJ17" s="166"/>
      <c r="AK17" s="20"/>
      <c r="AL17" s="108"/>
      <c r="AM17" s="50"/>
      <c r="AN17" s="108"/>
    </row>
    <row r="18" spans="2:40" ht="15" customHeight="1" thickBot="1">
      <c r="B18" s="87"/>
      <c r="C18" s="87"/>
      <c r="D18" s="141"/>
      <c r="E18" s="1"/>
      <c r="F18" s="87"/>
      <c r="G18" s="87"/>
      <c r="H18" s="89"/>
      <c r="I18" s="1"/>
      <c r="J18" s="87"/>
      <c r="K18" s="87"/>
      <c r="L18" s="141"/>
      <c r="M18" s="1"/>
      <c r="N18" s="87"/>
      <c r="O18" s="87"/>
      <c r="P18" s="141"/>
      <c r="R18" s="94" t="s">
        <v>44</v>
      </c>
      <c r="S18" s="94" t="s">
        <v>7</v>
      </c>
      <c r="T18" s="96">
        <v>800</v>
      </c>
      <c r="U18" s="170">
        <v>6</v>
      </c>
      <c r="V18" s="68">
        <f>T18*U18</f>
        <v>4800</v>
      </c>
      <c r="W18" s="30" t="s">
        <v>45</v>
      </c>
      <c r="X18" s="32">
        <f>V18/$V$26*1000</f>
        <v>160</v>
      </c>
      <c r="Y18" s="8"/>
      <c r="Z18" s="6"/>
      <c r="AA18" s="102">
        <f>$AA$26*X18/X19</f>
        <v>144</v>
      </c>
      <c r="AB18" s="46"/>
      <c r="AC18" s="100">
        <f>ROUND(T18/$T$24*$AC$24,0)</f>
        <v>52</v>
      </c>
      <c r="AD18" s="73">
        <f>T18*L25</f>
        <v>7200</v>
      </c>
      <c r="AE18" s="6"/>
      <c r="AF18" s="6"/>
      <c r="AG18" s="100">
        <f>ROUND(AD18/$AD$26*$AG$26,0)</f>
        <v>90</v>
      </c>
      <c r="AH18" s="68">
        <f>T18*P25</f>
        <v>6800</v>
      </c>
      <c r="AI18" s="177" t="s">
        <v>46</v>
      </c>
      <c r="AJ18" s="98">
        <f>ROUND($AJ$24*AH18/$AH$24,0)</f>
        <v>68</v>
      </c>
      <c r="AK18" s="92" t="s">
        <v>47</v>
      </c>
      <c r="AL18" s="98">
        <f>AC18+AG18+AJ18</f>
        <v>210</v>
      </c>
      <c r="AM18" s="46"/>
      <c r="AN18" s="181">
        <f>AL18+AA18</f>
        <v>354</v>
      </c>
    </row>
    <row r="19" spans="2:40" ht="15" customHeight="1" thickBot="1">
      <c r="B19" s="87"/>
      <c r="C19" s="87"/>
      <c r="D19" s="141"/>
      <c r="E19" s="1"/>
      <c r="F19" s="87"/>
      <c r="G19" s="87"/>
      <c r="H19" s="89"/>
      <c r="I19" s="1"/>
      <c r="J19" s="87"/>
      <c r="K19" s="87"/>
      <c r="L19" s="141"/>
      <c r="M19" s="1"/>
      <c r="N19" s="87"/>
      <c r="O19" s="87"/>
      <c r="P19" s="141"/>
      <c r="R19" s="95"/>
      <c r="S19" s="95"/>
      <c r="T19" s="97"/>
      <c r="U19" s="172"/>
      <c r="V19" s="69"/>
      <c r="W19" s="5"/>
      <c r="X19" s="33">
        <v>1000</v>
      </c>
      <c r="Y19" s="28"/>
      <c r="Z19" s="10"/>
      <c r="AA19" s="106"/>
      <c r="AB19" s="47"/>
      <c r="AC19" s="101"/>
      <c r="AD19" s="74"/>
      <c r="AE19" s="5"/>
      <c r="AF19" s="5"/>
      <c r="AG19" s="101"/>
      <c r="AH19" s="69"/>
      <c r="AI19" s="178"/>
      <c r="AJ19" s="99"/>
      <c r="AK19" s="93"/>
      <c r="AL19" s="99"/>
      <c r="AM19" s="47"/>
      <c r="AN19" s="182"/>
    </row>
    <row r="20" spans="2:40" ht="15" customHeight="1">
      <c r="B20" s="87"/>
      <c r="C20" s="87"/>
      <c r="D20" s="141"/>
      <c r="E20" s="1"/>
      <c r="F20" s="87"/>
      <c r="G20" s="87"/>
      <c r="H20" s="89"/>
      <c r="I20" s="1"/>
      <c r="J20" s="87"/>
      <c r="K20" s="87"/>
      <c r="L20" s="141"/>
      <c r="M20" s="1"/>
      <c r="N20" s="87"/>
      <c r="O20" s="87"/>
      <c r="P20" s="141"/>
      <c r="R20" s="94" t="s">
        <v>48</v>
      </c>
      <c r="S20" s="94" t="s">
        <v>7</v>
      </c>
      <c r="T20" s="96">
        <v>800</v>
      </c>
      <c r="U20" s="170">
        <v>9</v>
      </c>
      <c r="V20" s="68">
        <f>T20*U20</f>
        <v>7200</v>
      </c>
      <c r="W20" s="6"/>
      <c r="X20" s="34">
        <f>V20/$V$26*1000</f>
        <v>240</v>
      </c>
      <c r="Y20" s="6"/>
      <c r="Z20" s="92" t="s">
        <v>49</v>
      </c>
      <c r="AA20" s="98">
        <f>$AA$26*X20/X21</f>
        <v>216</v>
      </c>
      <c r="AB20" s="46"/>
      <c r="AC20" s="100">
        <f>ROUND(T20/$T$24*$AC$24,0)</f>
        <v>52</v>
      </c>
      <c r="AD20" s="73">
        <f>T20*L26</f>
        <v>7600</v>
      </c>
      <c r="AE20" s="6"/>
      <c r="AF20" s="6"/>
      <c r="AG20" s="100">
        <f>ROUND(AD20/$AD$26*$AG$26,0)</f>
        <v>95</v>
      </c>
      <c r="AH20" s="68">
        <f>T20*P26</f>
        <v>7200</v>
      </c>
      <c r="AI20" s="10"/>
      <c r="AJ20" s="111">
        <f>ROUND($AJ$24*AH20/$AH$24,0)</f>
        <v>72</v>
      </c>
      <c r="AK20" s="92" t="s">
        <v>50</v>
      </c>
      <c r="AL20" s="98">
        <f t="shared" ref="AL20" si="9">AC20+AG20+AJ20</f>
        <v>219</v>
      </c>
      <c r="AM20" s="46"/>
      <c r="AN20" s="181">
        <f t="shared" ref="AN20" si="10">AL20+AA20</f>
        <v>435</v>
      </c>
    </row>
    <row r="21" spans="2:40" ht="15" customHeight="1" thickBot="1">
      <c r="B21" s="2" t="s">
        <v>15</v>
      </c>
      <c r="C21" s="2" t="s">
        <v>6</v>
      </c>
      <c r="D21" s="3">
        <v>5.5</v>
      </c>
      <c r="E21" s="1"/>
      <c r="F21" s="2" t="s">
        <v>15</v>
      </c>
      <c r="G21" s="2" t="s">
        <v>6</v>
      </c>
      <c r="H21" s="2">
        <v>600</v>
      </c>
      <c r="I21" s="1"/>
      <c r="J21" s="2" t="s">
        <v>15</v>
      </c>
      <c r="K21" s="2" t="s">
        <v>6</v>
      </c>
      <c r="L21" s="3">
        <v>8</v>
      </c>
      <c r="M21" s="1"/>
      <c r="N21" s="2" t="s">
        <v>15</v>
      </c>
      <c r="O21" s="2" t="s">
        <v>6</v>
      </c>
      <c r="P21" s="3">
        <v>10</v>
      </c>
      <c r="R21" s="95"/>
      <c r="S21" s="95"/>
      <c r="T21" s="97"/>
      <c r="U21" s="172"/>
      <c r="V21" s="69"/>
      <c r="W21" s="5"/>
      <c r="X21" s="33">
        <v>1000</v>
      </c>
      <c r="Y21" s="5"/>
      <c r="Z21" s="93"/>
      <c r="AA21" s="99"/>
      <c r="AB21" s="48"/>
      <c r="AC21" s="167"/>
      <c r="AD21" s="74"/>
      <c r="AE21" s="5"/>
      <c r="AF21" s="5"/>
      <c r="AG21" s="101"/>
      <c r="AH21" s="69"/>
      <c r="AI21" s="5"/>
      <c r="AJ21" s="103"/>
      <c r="AK21" s="93"/>
      <c r="AL21" s="99"/>
      <c r="AM21" s="47"/>
      <c r="AN21" s="182"/>
    </row>
    <row r="22" spans="2:40" ht="15" customHeight="1">
      <c r="B22" s="2" t="s">
        <v>16</v>
      </c>
      <c r="C22" s="2" t="s">
        <v>17</v>
      </c>
      <c r="D22" s="3">
        <v>5</v>
      </c>
      <c r="E22" s="1"/>
      <c r="F22" s="2" t="s">
        <v>16</v>
      </c>
      <c r="G22" s="2" t="s">
        <v>17</v>
      </c>
      <c r="H22" s="2">
        <v>600</v>
      </c>
      <c r="I22" s="1"/>
      <c r="J22" s="2" t="s">
        <v>16</v>
      </c>
      <c r="K22" s="2" t="s">
        <v>17</v>
      </c>
      <c r="L22" s="3">
        <v>8</v>
      </c>
      <c r="M22" s="1"/>
      <c r="N22" s="2" t="s">
        <v>16</v>
      </c>
      <c r="O22" s="2" t="s">
        <v>17</v>
      </c>
      <c r="P22" s="3">
        <v>10</v>
      </c>
      <c r="R22" s="94" t="s">
        <v>51</v>
      </c>
      <c r="S22" s="94" t="s">
        <v>7</v>
      </c>
      <c r="T22" s="96">
        <v>600</v>
      </c>
      <c r="U22" s="170">
        <v>10</v>
      </c>
      <c r="V22" s="68">
        <f>T22*U22</f>
        <v>6000</v>
      </c>
      <c r="W22" s="6"/>
      <c r="X22" s="34">
        <f>V22/$V$26*1000</f>
        <v>200</v>
      </c>
      <c r="Y22" s="26"/>
      <c r="Z22" s="10"/>
      <c r="AA22" s="111">
        <f>$AA$26*X22/X23</f>
        <v>180</v>
      </c>
      <c r="AB22" s="92" t="s">
        <v>52</v>
      </c>
      <c r="AC22" s="109">
        <f>ROUND(T22/$T$24*$AC$24,0)</f>
        <v>39</v>
      </c>
      <c r="AD22" s="73">
        <f>T22*L27</f>
        <v>6000</v>
      </c>
      <c r="AE22" s="6"/>
      <c r="AF22" s="6"/>
      <c r="AG22" s="100">
        <f>ROUND(AD22/$AD$26*$AG$26,0)</f>
        <v>75</v>
      </c>
      <c r="AH22" s="68">
        <f>T22*P27</f>
        <v>6000</v>
      </c>
      <c r="AI22" s="6"/>
      <c r="AJ22" s="102">
        <f>ROUND($AJ$24*AH22/$AH$24,0)</f>
        <v>60</v>
      </c>
      <c r="AK22" s="92" t="s">
        <v>53</v>
      </c>
      <c r="AL22" s="98">
        <f t="shared" ref="AL22" si="11">AC22+AG22+AJ22</f>
        <v>174</v>
      </c>
      <c r="AM22" s="46"/>
      <c r="AN22" s="181">
        <f t="shared" ref="AN22" si="12">AL22+AA22</f>
        <v>354</v>
      </c>
    </row>
    <row r="23" spans="2:40" ht="15" customHeight="1" thickBot="1">
      <c r="B23" s="2" t="s">
        <v>18</v>
      </c>
      <c r="C23" s="2" t="s">
        <v>17</v>
      </c>
      <c r="D23" s="3">
        <v>5</v>
      </c>
      <c r="E23" s="1"/>
      <c r="F23" s="2" t="s">
        <v>18</v>
      </c>
      <c r="G23" s="2" t="s">
        <v>17</v>
      </c>
      <c r="H23" s="2">
        <v>600</v>
      </c>
      <c r="I23" s="1"/>
      <c r="J23" s="2" t="s">
        <v>18</v>
      </c>
      <c r="K23" s="2" t="s">
        <v>17</v>
      </c>
      <c r="L23" s="3">
        <v>8</v>
      </c>
      <c r="M23" s="1"/>
      <c r="N23" s="2" t="s">
        <v>18</v>
      </c>
      <c r="O23" s="2" t="s">
        <v>17</v>
      </c>
      <c r="P23" s="3">
        <v>10</v>
      </c>
      <c r="R23" s="95"/>
      <c r="S23" s="95"/>
      <c r="T23" s="97"/>
      <c r="U23" s="172"/>
      <c r="V23" s="69"/>
      <c r="W23" s="5"/>
      <c r="X23" s="33">
        <v>1000</v>
      </c>
      <c r="Y23" s="28"/>
      <c r="Z23" s="5"/>
      <c r="AA23" s="103"/>
      <c r="AB23" s="93"/>
      <c r="AC23" s="110"/>
      <c r="AD23" s="74"/>
      <c r="AE23" s="5"/>
      <c r="AF23" s="5"/>
      <c r="AG23" s="101"/>
      <c r="AH23" s="69"/>
      <c r="AI23" s="5"/>
      <c r="AJ23" s="103"/>
      <c r="AK23" s="93"/>
      <c r="AL23" s="99"/>
      <c r="AM23" s="47"/>
      <c r="AN23" s="182"/>
    </row>
    <row r="24" spans="2:40" ht="15" customHeight="1">
      <c r="B24" s="2" t="s">
        <v>19</v>
      </c>
      <c r="C24" s="2" t="s">
        <v>17</v>
      </c>
      <c r="D24" s="3">
        <v>4.5</v>
      </c>
      <c r="E24" s="1"/>
      <c r="F24" s="2" t="s">
        <v>19</v>
      </c>
      <c r="G24" s="2" t="s">
        <v>17</v>
      </c>
      <c r="H24" s="2">
        <v>600</v>
      </c>
      <c r="I24" s="1"/>
      <c r="J24" s="2" t="s">
        <v>19</v>
      </c>
      <c r="K24" s="2" t="s">
        <v>17</v>
      </c>
      <c r="L24" s="3">
        <v>8</v>
      </c>
      <c r="M24" s="1"/>
      <c r="N24" s="2" t="s">
        <v>19</v>
      </c>
      <c r="O24" s="2" t="s">
        <v>17</v>
      </c>
      <c r="P24" s="3">
        <v>10</v>
      </c>
      <c r="R24" s="142" t="s">
        <v>54</v>
      </c>
      <c r="S24" s="143"/>
      <c r="T24" s="146">
        <f>SUM(T18:T23)</f>
        <v>2200</v>
      </c>
      <c r="U24" s="170"/>
      <c r="V24" s="68">
        <f>SUM(V18:V23)</f>
        <v>18000</v>
      </c>
      <c r="W24" s="6"/>
      <c r="X24" s="34">
        <f>X22+X20+X18</f>
        <v>600</v>
      </c>
      <c r="Y24" s="26"/>
      <c r="Z24" s="25"/>
      <c r="AA24" s="163">
        <f>SUM(AA18:AA23)</f>
        <v>540</v>
      </c>
      <c r="AB24" s="51"/>
      <c r="AC24" s="148">
        <f>H7</f>
        <v>143</v>
      </c>
      <c r="AD24" s="75">
        <f>SUM(AD18:AD23)</f>
        <v>20800</v>
      </c>
      <c r="AE24" s="24"/>
      <c r="AF24" s="24"/>
      <c r="AG24" s="148">
        <f>SUM(AG18:AG23)</f>
        <v>260</v>
      </c>
      <c r="AH24" s="75">
        <f>SUM(AH18:AH23)</f>
        <v>20000</v>
      </c>
      <c r="AI24" s="24"/>
      <c r="AJ24" s="165">
        <f>P7</f>
        <v>200</v>
      </c>
      <c r="AK24" s="20"/>
      <c r="AL24" s="163">
        <f>SUM(AL18:AL23)</f>
        <v>603</v>
      </c>
      <c r="AM24" s="49"/>
      <c r="AN24" s="163">
        <f>SUM(AN18:AN23)</f>
        <v>1143</v>
      </c>
    </row>
    <row r="25" spans="2:40" ht="15" customHeight="1">
      <c r="B25" s="2" t="s">
        <v>20</v>
      </c>
      <c r="C25" s="2" t="s">
        <v>7</v>
      </c>
      <c r="D25" s="3">
        <v>6</v>
      </c>
      <c r="E25" s="1"/>
      <c r="F25" s="2" t="s">
        <v>20</v>
      </c>
      <c r="G25" s="2" t="s">
        <v>7</v>
      </c>
      <c r="H25" s="2">
        <v>800</v>
      </c>
      <c r="I25" s="1"/>
      <c r="J25" s="2" t="s">
        <v>20</v>
      </c>
      <c r="K25" s="2" t="s">
        <v>7</v>
      </c>
      <c r="L25" s="3">
        <v>9</v>
      </c>
      <c r="M25" s="1"/>
      <c r="N25" s="2" t="s">
        <v>20</v>
      </c>
      <c r="O25" s="2" t="s">
        <v>7</v>
      </c>
      <c r="P25" s="3">
        <v>8.5</v>
      </c>
      <c r="R25" s="144"/>
      <c r="S25" s="145"/>
      <c r="T25" s="147"/>
      <c r="U25" s="172"/>
      <c r="V25" s="69"/>
      <c r="W25" s="5"/>
      <c r="X25" s="33">
        <v>1000</v>
      </c>
      <c r="Y25" s="28"/>
      <c r="Z25" s="27"/>
      <c r="AA25" s="108"/>
      <c r="AB25" s="50"/>
      <c r="AC25" s="149"/>
      <c r="AD25" s="76"/>
      <c r="AE25" s="22"/>
      <c r="AF25" s="22"/>
      <c r="AG25" s="149"/>
      <c r="AH25" s="76"/>
      <c r="AI25" s="22"/>
      <c r="AJ25" s="184"/>
      <c r="AK25" s="21"/>
      <c r="AL25" s="108"/>
      <c r="AM25" s="50"/>
      <c r="AN25" s="108"/>
    </row>
    <row r="26" spans="2:40" ht="15" customHeight="1">
      <c r="B26" s="2" t="s">
        <v>21</v>
      </c>
      <c r="C26" s="2" t="s">
        <v>7</v>
      </c>
      <c r="D26" s="3">
        <v>9</v>
      </c>
      <c r="E26" s="1"/>
      <c r="F26" s="2" t="s">
        <v>21</v>
      </c>
      <c r="G26" s="2" t="s">
        <v>7</v>
      </c>
      <c r="H26" s="2">
        <v>800</v>
      </c>
      <c r="I26" s="1"/>
      <c r="J26" s="2" t="s">
        <v>21</v>
      </c>
      <c r="K26" s="2" t="s">
        <v>7</v>
      </c>
      <c r="L26" s="3">
        <v>9.5</v>
      </c>
      <c r="M26" s="1"/>
      <c r="N26" s="2" t="s">
        <v>21</v>
      </c>
      <c r="O26" s="2" t="s">
        <v>7</v>
      </c>
      <c r="P26" s="3">
        <v>9</v>
      </c>
      <c r="R26" s="96" t="s">
        <v>55</v>
      </c>
      <c r="S26" s="173"/>
      <c r="T26" s="146">
        <f>T16+T24</f>
        <v>4600</v>
      </c>
      <c r="U26" s="170"/>
      <c r="V26" s="68">
        <f>V24+V16</f>
        <v>30000</v>
      </c>
      <c r="W26" s="10"/>
      <c r="X26" s="33">
        <f>X24+X16</f>
        <v>1000</v>
      </c>
      <c r="Y26" s="7"/>
      <c r="Z26" s="6"/>
      <c r="AA26" s="163">
        <f>B6</f>
        <v>900</v>
      </c>
      <c r="AB26" s="49"/>
      <c r="AC26" s="148">
        <f>AC16+AC24</f>
        <v>395</v>
      </c>
      <c r="AD26" s="75">
        <f>AD16+AD24</f>
        <v>40000</v>
      </c>
      <c r="AE26" s="24"/>
      <c r="AF26" s="24"/>
      <c r="AG26" s="148">
        <f>J6</f>
        <v>500</v>
      </c>
      <c r="AH26" s="75">
        <f>AH16+AH24</f>
        <v>44000</v>
      </c>
      <c r="AI26" s="24"/>
      <c r="AJ26" s="165">
        <f>AJ16+AJ24</f>
        <v>372</v>
      </c>
      <c r="AK26" s="24"/>
      <c r="AL26" s="163">
        <f>AL16+AL24</f>
        <v>1267</v>
      </c>
      <c r="AM26" s="49"/>
      <c r="AN26" s="179">
        <f>AN16+AN24</f>
        <v>2167</v>
      </c>
    </row>
    <row r="27" spans="2:40" ht="15" customHeight="1" thickBot="1">
      <c r="B27" s="2" t="s">
        <v>22</v>
      </c>
      <c r="C27" s="2" t="s">
        <v>7</v>
      </c>
      <c r="D27" s="3">
        <v>10</v>
      </c>
      <c r="E27" s="1"/>
      <c r="F27" s="2" t="s">
        <v>22</v>
      </c>
      <c r="G27" s="2" t="s">
        <v>7</v>
      </c>
      <c r="H27" s="2">
        <v>600</v>
      </c>
      <c r="I27" s="1"/>
      <c r="J27" s="2" t="s">
        <v>22</v>
      </c>
      <c r="K27" s="2" t="s">
        <v>7</v>
      </c>
      <c r="L27" s="3">
        <v>10</v>
      </c>
      <c r="M27" s="1"/>
      <c r="N27" s="2" t="s">
        <v>22</v>
      </c>
      <c r="O27" s="2" t="s">
        <v>7</v>
      </c>
      <c r="P27" s="3">
        <v>10</v>
      </c>
      <c r="R27" s="97"/>
      <c r="S27" s="174"/>
      <c r="T27" s="147"/>
      <c r="U27" s="171"/>
      <c r="V27" s="72"/>
      <c r="W27" s="41"/>
      <c r="X27" s="42">
        <v>1000</v>
      </c>
      <c r="Y27" s="43"/>
      <c r="Z27" s="41"/>
      <c r="AA27" s="176"/>
      <c r="AB27" s="52"/>
      <c r="AC27" s="175"/>
      <c r="AD27" s="77"/>
      <c r="AE27" s="53"/>
      <c r="AF27" s="53"/>
      <c r="AG27" s="175"/>
      <c r="AH27" s="77"/>
      <c r="AI27" s="53"/>
      <c r="AJ27" s="183"/>
      <c r="AK27" s="53"/>
      <c r="AL27" s="176"/>
      <c r="AM27" s="52"/>
      <c r="AN27" s="180"/>
    </row>
    <row r="28" spans="2:40" ht="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Z28" s="4"/>
      <c r="AM28" s="4"/>
    </row>
    <row r="29" spans="2:40" ht="42" customHeight="1">
      <c r="B29" s="81" t="s">
        <v>23</v>
      </c>
      <c r="C29" s="82"/>
      <c r="D29" s="83"/>
      <c r="E29" s="1"/>
      <c r="F29" s="1"/>
      <c r="G29" s="1"/>
      <c r="H29" s="1"/>
      <c r="I29" s="1"/>
      <c r="J29" s="81" t="s">
        <v>24</v>
      </c>
      <c r="K29" s="82"/>
      <c r="L29" s="83"/>
      <c r="M29" s="1"/>
      <c r="N29" s="81" t="s">
        <v>25</v>
      </c>
      <c r="O29" s="82"/>
      <c r="P29" s="83"/>
      <c r="R29" s="13"/>
      <c r="S29" s="13"/>
      <c r="T29" s="9"/>
      <c r="U29" s="14"/>
      <c r="V29" s="14"/>
      <c r="W29" s="15"/>
      <c r="X29" s="35"/>
      <c r="Y29" s="10"/>
      <c r="Z29" s="12"/>
      <c r="AA29" s="18">
        <f>AA24+AA16</f>
        <v>900</v>
      </c>
      <c r="AB29" s="12"/>
      <c r="AC29" s="9"/>
      <c r="AD29" s="9"/>
      <c r="AE29" s="12"/>
      <c r="AF29" s="12"/>
      <c r="AG29" s="18">
        <f>AG24+AG16</f>
        <v>500</v>
      </c>
      <c r="AH29" s="18"/>
      <c r="AI29" s="15"/>
      <c r="AJ29" s="16"/>
      <c r="AK29" s="15"/>
      <c r="AL29" s="16"/>
      <c r="AM29" s="12"/>
      <c r="AN29" s="17">
        <f>AN26-B37</f>
        <v>0</v>
      </c>
    </row>
    <row r="30" spans="2:40" ht="8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R30" s="13"/>
      <c r="S30" s="13"/>
      <c r="T30" s="9"/>
      <c r="U30" s="14"/>
      <c r="V30" s="14"/>
      <c r="W30" s="12"/>
      <c r="X30" s="36"/>
      <c r="Y30" s="10"/>
      <c r="Z30" s="12"/>
      <c r="AA30" s="9"/>
      <c r="AB30" s="12"/>
      <c r="AC30" s="9"/>
      <c r="AD30" s="9"/>
      <c r="AE30" s="12"/>
      <c r="AF30" s="12"/>
      <c r="AG30" s="9"/>
      <c r="AH30" s="9"/>
      <c r="AI30" s="15"/>
      <c r="AJ30" s="16"/>
      <c r="AK30" s="15"/>
      <c r="AL30" s="16"/>
      <c r="AM30" s="12"/>
      <c r="AN30" s="17"/>
    </row>
    <row r="31" spans="2:40" ht="15" customHeight="1">
      <c r="B31" s="1"/>
      <c r="C31" s="1"/>
      <c r="D31" s="1"/>
      <c r="E31" s="1"/>
      <c r="F31" s="78" t="s">
        <v>26</v>
      </c>
      <c r="G31" s="79"/>
      <c r="H31" s="79"/>
      <c r="I31" s="79"/>
      <c r="J31" s="79"/>
      <c r="K31" s="79"/>
      <c r="L31" s="79"/>
      <c r="M31" s="79"/>
      <c r="N31" s="79"/>
      <c r="O31" s="79"/>
      <c r="P31" s="80"/>
      <c r="R31" s="13"/>
      <c r="S31" s="13"/>
      <c r="T31" s="9"/>
      <c r="U31" s="14"/>
      <c r="V31" s="14"/>
      <c r="W31" s="12"/>
      <c r="X31" s="36"/>
      <c r="Y31" s="10"/>
      <c r="Z31" s="15"/>
      <c r="AA31" s="16"/>
      <c r="AB31" s="12"/>
      <c r="AC31" s="9"/>
      <c r="AD31" s="9"/>
      <c r="AE31" s="12"/>
      <c r="AF31" s="12"/>
      <c r="AG31" s="9"/>
      <c r="AH31" s="9"/>
      <c r="AI31" s="12"/>
      <c r="AJ31" s="9"/>
      <c r="AK31" s="15"/>
      <c r="AL31" s="16"/>
      <c r="AM31" s="12"/>
      <c r="AN31" s="17"/>
    </row>
    <row r="32" spans="2:40" ht="8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R32" s="13"/>
      <c r="S32" s="13"/>
      <c r="T32" s="9"/>
      <c r="U32" s="14"/>
      <c r="V32" s="14"/>
      <c r="W32" s="12"/>
      <c r="X32" s="36"/>
      <c r="Y32" s="10"/>
      <c r="Z32" s="15"/>
      <c r="AA32" s="16"/>
      <c r="AB32" s="12"/>
      <c r="AC32" s="9"/>
      <c r="AD32" s="9"/>
      <c r="AE32" s="12"/>
      <c r="AF32" s="12"/>
      <c r="AG32" s="9"/>
      <c r="AH32" s="9"/>
      <c r="AI32" s="12"/>
      <c r="AJ32" s="9"/>
      <c r="AK32" s="15"/>
      <c r="AL32" s="16"/>
      <c r="AM32" s="12"/>
      <c r="AN32" s="17"/>
    </row>
    <row r="33" spans="2:40" ht="15" customHeight="1">
      <c r="B33" s="78" t="s">
        <v>27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R33" s="13"/>
      <c r="S33" s="13"/>
      <c r="T33" s="9"/>
      <c r="U33" s="14"/>
      <c r="V33" s="14"/>
      <c r="W33" s="12"/>
      <c r="X33" s="36"/>
      <c r="Y33" s="10"/>
      <c r="Z33" s="12"/>
      <c r="AA33" s="9"/>
      <c r="AB33" s="15"/>
      <c r="AC33" s="16"/>
      <c r="AD33" s="16"/>
      <c r="AE33" s="12"/>
      <c r="AF33" s="12"/>
      <c r="AG33" s="9"/>
      <c r="AH33" s="9"/>
      <c r="AI33" s="12"/>
      <c r="AJ33" s="9"/>
      <c r="AK33" s="15"/>
      <c r="AL33" s="16"/>
      <c r="AM33" s="12"/>
      <c r="AN33" s="17"/>
    </row>
    <row r="34" spans="2:40">
      <c r="H34">
        <f>H7+H6</f>
        <v>395</v>
      </c>
      <c r="L34">
        <f>J6</f>
        <v>500</v>
      </c>
      <c r="P34">
        <f>P7+P6</f>
        <v>372</v>
      </c>
      <c r="R34" s="13"/>
      <c r="S34" s="13"/>
      <c r="T34" s="9"/>
      <c r="U34" s="14"/>
      <c r="V34" s="14"/>
      <c r="W34" s="12"/>
      <c r="X34" s="36"/>
      <c r="Y34" s="10"/>
      <c r="Z34" s="12"/>
      <c r="AA34" s="9"/>
      <c r="AB34" s="15"/>
      <c r="AC34" s="16"/>
      <c r="AD34" s="16"/>
      <c r="AE34" s="12"/>
      <c r="AF34" s="12"/>
      <c r="AG34" s="9"/>
      <c r="AH34" s="9"/>
      <c r="AI34" s="12"/>
      <c r="AJ34" s="9"/>
      <c r="AK34" s="15"/>
      <c r="AL34" s="16"/>
      <c r="AM34" s="12"/>
      <c r="AN34" s="17"/>
    </row>
    <row r="35" spans="2:40" ht="18.75" customHeight="1">
      <c r="B35" s="54">
        <f>B6</f>
        <v>900</v>
      </c>
      <c r="C35" s="55"/>
      <c r="D35" s="56"/>
      <c r="F35" s="57">
        <f>H34+L34+P34</f>
        <v>1267</v>
      </c>
      <c r="G35" s="58"/>
      <c r="H35" s="58"/>
      <c r="I35" s="58"/>
      <c r="J35" s="58"/>
      <c r="K35" s="58"/>
      <c r="L35" s="58"/>
      <c r="M35" s="58"/>
      <c r="N35" s="58"/>
      <c r="O35" s="58"/>
      <c r="P35" s="59"/>
      <c r="R35" s="11"/>
      <c r="S35" s="11"/>
      <c r="T35" s="18"/>
      <c r="U35" s="14"/>
      <c r="V35" s="14"/>
      <c r="W35" s="12"/>
      <c r="X35" s="36"/>
      <c r="Y35" s="10"/>
      <c r="Z35" s="12"/>
      <c r="AA35" s="9"/>
      <c r="AB35" s="12"/>
      <c r="AC35" s="9"/>
      <c r="AD35" s="9"/>
      <c r="AE35" s="12"/>
      <c r="AF35" s="12"/>
      <c r="AG35" s="9"/>
      <c r="AH35" s="9"/>
      <c r="AI35" s="12"/>
      <c r="AJ35" s="9"/>
      <c r="AK35" s="12"/>
      <c r="AL35" s="9"/>
      <c r="AM35" s="12"/>
      <c r="AN35" s="17"/>
    </row>
    <row r="36" spans="2:40" ht="8" customHeight="1">
      <c r="R36" s="11"/>
      <c r="S36" s="11"/>
      <c r="T36" s="18"/>
      <c r="U36" s="14"/>
      <c r="V36" s="14"/>
      <c r="W36" s="12"/>
      <c r="X36" s="36"/>
      <c r="Y36" s="10"/>
      <c r="Z36" s="12"/>
      <c r="AA36" s="9"/>
      <c r="AB36" s="12"/>
      <c r="AC36" s="9"/>
      <c r="AD36" s="9"/>
      <c r="AE36" s="12"/>
      <c r="AF36" s="12"/>
      <c r="AG36" s="9"/>
      <c r="AH36" s="9"/>
      <c r="AI36" s="12"/>
      <c r="AJ36" s="9"/>
      <c r="AK36" s="12"/>
      <c r="AL36" s="9"/>
      <c r="AM36" s="12"/>
      <c r="AN36" s="17"/>
    </row>
    <row r="37" spans="2:40">
      <c r="B37" s="60">
        <f>B35+F35</f>
        <v>2167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  <c r="R37" s="9"/>
      <c r="S37" s="9"/>
      <c r="T37" s="18"/>
      <c r="U37" s="14"/>
      <c r="V37" s="14"/>
      <c r="W37" s="12"/>
      <c r="X37" s="36"/>
      <c r="Y37" s="10"/>
      <c r="Z37" s="12"/>
      <c r="AA37" s="9"/>
      <c r="AB37" s="12"/>
      <c r="AC37" s="9"/>
      <c r="AD37" s="9"/>
      <c r="AE37" s="12"/>
      <c r="AF37" s="12"/>
      <c r="AG37" s="9"/>
      <c r="AH37" s="9"/>
      <c r="AI37" s="12"/>
      <c r="AJ37" s="9"/>
      <c r="AK37" s="12"/>
      <c r="AL37" s="18"/>
      <c r="AM37" s="12"/>
      <c r="AN37" s="18"/>
    </row>
    <row r="38" spans="2:40">
      <c r="R38" s="9"/>
      <c r="S38" s="9"/>
      <c r="T38" s="18"/>
      <c r="U38" s="14"/>
      <c r="V38" s="14"/>
      <c r="W38" s="12"/>
      <c r="X38" s="36"/>
      <c r="Y38" s="10"/>
      <c r="Z38" s="12"/>
      <c r="AA38" s="9"/>
      <c r="AB38" s="12"/>
      <c r="AC38" s="9"/>
      <c r="AD38" s="9"/>
      <c r="AE38" s="12"/>
      <c r="AF38" s="12"/>
      <c r="AG38" s="9"/>
      <c r="AH38" s="9"/>
      <c r="AI38" s="12"/>
      <c r="AJ38" s="9"/>
      <c r="AK38" s="12"/>
      <c r="AL38" s="9"/>
      <c r="AM38" s="12"/>
      <c r="AN38" s="9"/>
    </row>
  </sheetData>
  <mergeCells count="193">
    <mergeCell ref="AN26:AN27"/>
    <mergeCell ref="AN24:AN25"/>
    <mergeCell ref="AN22:AN23"/>
    <mergeCell ref="AN20:AN21"/>
    <mergeCell ref="AN18:AN19"/>
    <mergeCell ref="AJ26:AJ27"/>
    <mergeCell ref="AJ24:AJ25"/>
    <mergeCell ref="AJ22:AJ23"/>
    <mergeCell ref="AJ20:AJ21"/>
    <mergeCell ref="AJ18:AJ19"/>
    <mergeCell ref="AL26:AL27"/>
    <mergeCell ref="AL24:AL25"/>
    <mergeCell ref="AL22:AL23"/>
    <mergeCell ref="AL20:AL21"/>
    <mergeCell ref="AL18:AL19"/>
    <mergeCell ref="AG26:AG27"/>
    <mergeCell ref="AC26:AC27"/>
    <mergeCell ref="AC24:AC25"/>
    <mergeCell ref="AA26:AA27"/>
    <mergeCell ref="AA24:AA25"/>
    <mergeCell ref="AK18:AK19"/>
    <mergeCell ref="AI18:AI19"/>
    <mergeCell ref="AE14:AE15"/>
    <mergeCell ref="AB12:AB13"/>
    <mergeCell ref="AB22:AB23"/>
    <mergeCell ref="AG18:AG19"/>
    <mergeCell ref="AG16:AG17"/>
    <mergeCell ref="AG14:AG15"/>
    <mergeCell ref="AG12:AG13"/>
    <mergeCell ref="AG24:AG25"/>
    <mergeCell ref="AG22:AG23"/>
    <mergeCell ref="AC22:AC23"/>
    <mergeCell ref="AK22:AK23"/>
    <mergeCell ref="AA22:AA23"/>
    <mergeCell ref="AA20:AA21"/>
    <mergeCell ref="AH24:AH25"/>
    <mergeCell ref="AH26:AH27"/>
    <mergeCell ref="AG20:AG21"/>
    <mergeCell ref="AC20:AC21"/>
    <mergeCell ref="AK20:AK21"/>
    <mergeCell ref="R20:R21"/>
    <mergeCell ref="R2:U2"/>
    <mergeCell ref="U26:U27"/>
    <mergeCell ref="U24:U25"/>
    <mergeCell ref="U22:U23"/>
    <mergeCell ref="U20:U21"/>
    <mergeCell ref="U18:U19"/>
    <mergeCell ref="U16:U17"/>
    <mergeCell ref="U14:U15"/>
    <mergeCell ref="U12:U13"/>
    <mergeCell ref="U10:U11"/>
    <mergeCell ref="U8:U9"/>
    <mergeCell ref="T26:T27"/>
    <mergeCell ref="T24:T25"/>
    <mergeCell ref="T22:T23"/>
    <mergeCell ref="T20:T21"/>
    <mergeCell ref="T18:T19"/>
    <mergeCell ref="R26:S27"/>
    <mergeCell ref="R24:S25"/>
    <mergeCell ref="R22:R23"/>
    <mergeCell ref="S22:S23"/>
    <mergeCell ref="AB4:AC7"/>
    <mergeCell ref="AE4:AG7"/>
    <mergeCell ref="AI4:AJ7"/>
    <mergeCell ref="AK4:AL7"/>
    <mergeCell ref="AA18:AA19"/>
    <mergeCell ref="AA16:AA17"/>
    <mergeCell ref="AC14:AC15"/>
    <mergeCell ref="AL16:AL17"/>
    <mergeCell ref="AL14:AL15"/>
    <mergeCell ref="AJ16:AJ17"/>
    <mergeCell ref="AJ14:AJ15"/>
    <mergeCell ref="AC10:AC11"/>
    <mergeCell ref="AL10:AL11"/>
    <mergeCell ref="AJ10:AJ11"/>
    <mergeCell ref="AG10:AG11"/>
    <mergeCell ref="AM4:AN7"/>
    <mergeCell ref="R3:R7"/>
    <mergeCell ref="S3:S7"/>
    <mergeCell ref="T3:T7"/>
    <mergeCell ref="U4:U7"/>
    <mergeCell ref="W4:Y7"/>
    <mergeCell ref="Z4:AA7"/>
    <mergeCell ref="B8:D14"/>
    <mergeCell ref="B15:B20"/>
    <mergeCell ref="C15:C20"/>
    <mergeCell ref="D15:D20"/>
    <mergeCell ref="L15:L20"/>
    <mergeCell ref="N15:N20"/>
    <mergeCell ref="O15:O20"/>
    <mergeCell ref="P15:P20"/>
    <mergeCell ref="N8:P14"/>
    <mergeCell ref="J8:L14"/>
    <mergeCell ref="F8:H14"/>
    <mergeCell ref="R18:R19"/>
    <mergeCell ref="R16:S17"/>
    <mergeCell ref="S18:S19"/>
    <mergeCell ref="T16:T17"/>
    <mergeCell ref="AC18:AC19"/>
    <mergeCell ref="AC16:AC17"/>
    <mergeCell ref="AN16:AN17"/>
    <mergeCell ref="AN14:AN15"/>
    <mergeCell ref="AM14:AM15"/>
    <mergeCell ref="R14:R15"/>
    <mergeCell ref="S14:S15"/>
    <mergeCell ref="T14:T15"/>
    <mergeCell ref="AA14:AA15"/>
    <mergeCell ref="AC12:AC13"/>
    <mergeCell ref="AL12:AL13"/>
    <mergeCell ref="AJ12:AJ13"/>
    <mergeCell ref="AN12:AN13"/>
    <mergeCell ref="AM12:AM13"/>
    <mergeCell ref="R12:R13"/>
    <mergeCell ref="S12:S13"/>
    <mergeCell ref="T12:T13"/>
    <mergeCell ref="AA12:AA13"/>
    <mergeCell ref="V12:V13"/>
    <mergeCell ref="V14:V15"/>
    <mergeCell ref="V16:V17"/>
    <mergeCell ref="AN10:AN11"/>
    <mergeCell ref="AM10:AM11"/>
    <mergeCell ref="R10:R11"/>
    <mergeCell ref="S10:S11"/>
    <mergeCell ref="T10:T11"/>
    <mergeCell ref="AA10:AA11"/>
    <mergeCell ref="Z10:Z11"/>
    <mergeCell ref="AG8:AG9"/>
    <mergeCell ref="AC8:AC9"/>
    <mergeCell ref="AL8:AL9"/>
    <mergeCell ref="AJ8:AJ9"/>
    <mergeCell ref="AN8:AN9"/>
    <mergeCell ref="AM8:AM9"/>
    <mergeCell ref="R8:R9"/>
    <mergeCell ref="S8:S9"/>
    <mergeCell ref="T8:T9"/>
    <mergeCell ref="AA8:AA9"/>
    <mergeCell ref="V8:V9"/>
    <mergeCell ref="V10:V11"/>
    <mergeCell ref="U3:AA3"/>
    <mergeCell ref="B3:D3"/>
    <mergeCell ref="F3:P3"/>
    <mergeCell ref="B5:D5"/>
    <mergeCell ref="F5:H5"/>
    <mergeCell ref="J5:L5"/>
    <mergeCell ref="N5:P5"/>
    <mergeCell ref="B6:D7"/>
    <mergeCell ref="F6:G6"/>
    <mergeCell ref="J6:L7"/>
    <mergeCell ref="N6:O6"/>
    <mergeCell ref="F7:G7"/>
    <mergeCell ref="N7:O7"/>
    <mergeCell ref="AD22:AD23"/>
    <mergeCell ref="AD16:AD17"/>
    <mergeCell ref="AD24:AD25"/>
    <mergeCell ref="AD26:AD27"/>
    <mergeCell ref="F31:P31"/>
    <mergeCell ref="B33:P33"/>
    <mergeCell ref="B29:D29"/>
    <mergeCell ref="J29:L29"/>
    <mergeCell ref="N29:P29"/>
    <mergeCell ref="Z20:Z21"/>
    <mergeCell ref="V18:V19"/>
    <mergeCell ref="V20:V21"/>
    <mergeCell ref="F15:F20"/>
    <mergeCell ref="G15:G20"/>
    <mergeCell ref="H15:H20"/>
    <mergeCell ref="J15:J20"/>
    <mergeCell ref="K15:K20"/>
    <mergeCell ref="S20:S21"/>
    <mergeCell ref="B35:D35"/>
    <mergeCell ref="F35:P35"/>
    <mergeCell ref="B37:P37"/>
    <mergeCell ref="AB3:AL3"/>
    <mergeCell ref="AH5:AH7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V22:V23"/>
    <mergeCell ref="V24:V25"/>
    <mergeCell ref="V26:V27"/>
    <mergeCell ref="V5:V7"/>
    <mergeCell ref="AD5:AD7"/>
    <mergeCell ref="AD8:AD9"/>
    <mergeCell ref="AD10:AD11"/>
    <mergeCell ref="AD12:AD13"/>
    <mergeCell ref="AD14:AD15"/>
    <mergeCell ref="AD18:AD19"/>
    <mergeCell ref="AD20:AD21"/>
  </mergeCells>
  <phoneticPr fontId="1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DA1CE-998A-4D73-9A55-88A899E2B883}">
  <dimension ref="A2:J81"/>
  <sheetViews>
    <sheetView zoomScale="192" workbookViewId="0">
      <selection activeCell="F83" sqref="F83"/>
    </sheetView>
  </sheetViews>
  <sheetFormatPr baseColWidth="10" defaultColWidth="8.83203125" defaultRowHeight="18"/>
  <sheetData>
    <row r="2" spans="1:10">
      <c r="B2" s="19" t="s">
        <v>66</v>
      </c>
    </row>
    <row r="3" spans="1:10">
      <c r="B3" s="19" t="s">
        <v>67</v>
      </c>
    </row>
    <row r="4" spans="1:10">
      <c r="B4" s="185" t="s">
        <v>68</v>
      </c>
      <c r="C4" s="185"/>
      <c r="D4" s="185"/>
      <c r="E4" s="185"/>
      <c r="F4" s="185"/>
      <c r="G4" s="185"/>
      <c r="H4" s="185"/>
      <c r="I4" s="185"/>
      <c r="J4" s="185"/>
    </row>
    <row r="5" spans="1:10">
      <c r="B5" s="185" t="s">
        <v>69</v>
      </c>
      <c r="C5" s="185"/>
      <c r="D5" s="185"/>
      <c r="E5" s="185"/>
      <c r="F5" s="185"/>
      <c r="G5" s="185"/>
      <c r="H5" s="185"/>
      <c r="I5" s="185"/>
      <c r="J5" s="185"/>
    </row>
    <row r="6" spans="1:10">
      <c r="B6" s="185" t="s">
        <v>70</v>
      </c>
      <c r="C6" s="185"/>
      <c r="D6" s="185"/>
      <c r="E6" s="185"/>
      <c r="F6" s="185"/>
      <c r="G6" s="185"/>
      <c r="H6" s="185"/>
      <c r="I6" s="185"/>
      <c r="J6" s="185"/>
    </row>
    <row r="7" spans="1:10">
      <c r="B7" s="185" t="s">
        <v>71</v>
      </c>
      <c r="C7" s="185"/>
      <c r="D7" s="185"/>
      <c r="E7" s="185"/>
      <c r="F7" s="185"/>
      <c r="G7" s="185"/>
      <c r="H7" s="185"/>
      <c r="I7" s="185"/>
      <c r="J7" s="185"/>
    </row>
    <row r="8" spans="1:10">
      <c r="B8" s="185" t="s">
        <v>72</v>
      </c>
      <c r="C8" s="185"/>
      <c r="D8" s="185"/>
      <c r="E8" s="185"/>
      <c r="F8" s="185"/>
      <c r="G8" s="185"/>
      <c r="H8" s="185"/>
      <c r="I8" s="185"/>
      <c r="J8" s="185"/>
    </row>
    <row r="9" spans="1:10">
      <c r="B9" s="185" t="s">
        <v>73</v>
      </c>
      <c r="C9" s="185"/>
      <c r="D9" s="185"/>
      <c r="E9" s="185"/>
      <c r="F9" s="185"/>
      <c r="G9" s="185"/>
      <c r="H9" s="185"/>
      <c r="I9" s="185"/>
      <c r="J9" s="185"/>
    </row>
    <row r="10" spans="1:10">
      <c r="B10" s="185" t="s">
        <v>74</v>
      </c>
      <c r="C10" s="185"/>
      <c r="D10" s="185"/>
      <c r="E10" s="185"/>
      <c r="F10" s="185"/>
      <c r="G10" s="185"/>
      <c r="H10" s="185"/>
      <c r="I10" s="185"/>
      <c r="J10" s="185"/>
    </row>
    <row r="11" spans="1:10">
      <c r="B11" s="185" t="s">
        <v>75</v>
      </c>
      <c r="C11" s="185"/>
      <c r="D11" s="185"/>
      <c r="E11" s="185"/>
      <c r="F11" s="185"/>
      <c r="G11" s="185"/>
      <c r="H11" s="185"/>
      <c r="I11" s="185"/>
      <c r="J11" s="185"/>
    </row>
    <row r="12" spans="1:10">
      <c r="B12" s="185" t="s">
        <v>76</v>
      </c>
      <c r="C12" s="185"/>
      <c r="D12" s="185"/>
      <c r="E12" s="185"/>
      <c r="F12" s="185"/>
      <c r="G12" s="185"/>
      <c r="H12" s="185"/>
      <c r="I12" s="185"/>
      <c r="J12" s="185"/>
    </row>
    <row r="13" spans="1:10">
      <c r="A13" s="185" t="s">
        <v>77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0">
      <c r="B14" s="185" t="s">
        <v>78</v>
      </c>
      <c r="C14" s="185"/>
      <c r="D14" s="185"/>
      <c r="E14" s="185"/>
      <c r="F14" s="185"/>
      <c r="G14" s="185"/>
      <c r="H14" s="185"/>
      <c r="I14" s="185"/>
      <c r="J14" s="185"/>
    </row>
    <row r="15" spans="1:10">
      <c r="B15" s="185" t="s">
        <v>79</v>
      </c>
      <c r="C15" s="185"/>
      <c r="D15" s="185"/>
      <c r="E15" s="185"/>
      <c r="F15" s="185"/>
      <c r="G15" s="185"/>
      <c r="H15" s="185"/>
      <c r="I15" s="185"/>
      <c r="J15" s="185"/>
    </row>
    <row r="16" spans="1:10">
      <c r="B16" s="185" t="s">
        <v>80</v>
      </c>
      <c r="C16" s="185"/>
      <c r="D16" s="185"/>
      <c r="E16" s="185"/>
      <c r="F16" s="185"/>
      <c r="G16" s="185"/>
      <c r="H16" s="185"/>
      <c r="I16" s="185"/>
      <c r="J16" s="185"/>
    </row>
    <row r="17" spans="2:10">
      <c r="B17" s="185" t="s">
        <v>81</v>
      </c>
      <c r="C17" s="185"/>
      <c r="D17" s="185"/>
      <c r="E17" s="185"/>
      <c r="F17" s="185"/>
      <c r="G17" s="185"/>
      <c r="H17" s="185"/>
      <c r="I17" s="185"/>
      <c r="J17" s="185"/>
    </row>
    <row r="18" spans="2:10">
      <c r="B18" s="185" t="s">
        <v>82</v>
      </c>
      <c r="C18" s="185"/>
      <c r="D18" s="185"/>
      <c r="E18" s="185"/>
      <c r="F18" s="185"/>
      <c r="G18" s="185"/>
      <c r="H18" s="185"/>
      <c r="I18" s="185"/>
      <c r="J18" s="185"/>
    </row>
    <row r="19" spans="2:10">
      <c r="B19" s="185" t="s">
        <v>83</v>
      </c>
      <c r="C19" s="185"/>
      <c r="D19" s="185"/>
      <c r="E19" s="185"/>
      <c r="F19" s="185"/>
      <c r="G19" s="185"/>
      <c r="H19" s="185"/>
      <c r="I19" s="185"/>
      <c r="J19" s="185"/>
    </row>
    <row r="20" spans="2:10">
      <c r="B20" s="186" t="s">
        <v>84</v>
      </c>
      <c r="C20" s="186"/>
      <c r="D20" s="186"/>
      <c r="E20" s="186"/>
      <c r="F20" s="186"/>
      <c r="G20" s="186"/>
      <c r="H20" s="186"/>
      <c r="I20" s="186"/>
      <c r="J20" s="186"/>
    </row>
    <row r="21" spans="2:10">
      <c r="B21" s="185" t="s">
        <v>85</v>
      </c>
      <c r="C21" s="185"/>
      <c r="D21" s="185"/>
      <c r="E21" s="185"/>
      <c r="F21" s="185"/>
      <c r="G21" s="185"/>
      <c r="H21" s="185"/>
      <c r="I21" s="185"/>
      <c r="J21" s="185"/>
    </row>
    <row r="22" spans="2:10">
      <c r="B22" s="185" t="s">
        <v>86</v>
      </c>
      <c r="C22" s="185"/>
      <c r="D22" s="185"/>
      <c r="E22" s="185"/>
      <c r="F22" s="185"/>
      <c r="G22" s="185"/>
      <c r="H22" s="185"/>
      <c r="I22" s="185"/>
      <c r="J22" s="185"/>
    </row>
    <row r="23" spans="2:10">
      <c r="B23" s="185" t="s">
        <v>87</v>
      </c>
      <c r="C23" s="185"/>
      <c r="D23" s="185"/>
      <c r="E23" s="185"/>
      <c r="F23" s="185"/>
      <c r="G23" s="185"/>
      <c r="H23" s="185"/>
      <c r="I23" s="185"/>
      <c r="J23" s="185"/>
    </row>
    <row r="24" spans="2:10">
      <c r="B24" s="185" t="s">
        <v>88</v>
      </c>
      <c r="C24" s="185"/>
      <c r="D24" s="185"/>
      <c r="E24" s="185"/>
      <c r="F24" s="185"/>
      <c r="G24" s="185"/>
      <c r="H24" s="185"/>
      <c r="I24" s="185"/>
      <c r="J24" s="185"/>
    </row>
    <row r="25" spans="2:10">
      <c r="B25" s="185" t="s">
        <v>89</v>
      </c>
      <c r="C25" s="185"/>
      <c r="D25" s="185"/>
      <c r="E25" s="185"/>
      <c r="F25" s="185"/>
      <c r="G25" s="185"/>
      <c r="H25" s="185"/>
      <c r="I25" s="185"/>
      <c r="J25" s="185"/>
    </row>
    <row r="26" spans="2:10">
      <c r="B26" s="185" t="s">
        <v>90</v>
      </c>
      <c r="C26" s="185"/>
      <c r="D26" s="185"/>
      <c r="E26" s="185"/>
      <c r="F26" s="185"/>
      <c r="G26" s="185"/>
      <c r="H26" s="185"/>
      <c r="I26" s="185"/>
      <c r="J26" s="185"/>
    </row>
    <row r="27" spans="2:10">
      <c r="B27" s="185" t="s">
        <v>91</v>
      </c>
      <c r="C27" s="185"/>
      <c r="D27" s="185"/>
      <c r="E27" s="185"/>
      <c r="F27" s="185"/>
      <c r="G27" s="185"/>
      <c r="H27" s="185"/>
      <c r="I27" s="185"/>
      <c r="J27" s="185"/>
    </row>
    <row r="28" spans="2:10">
      <c r="B28" s="185" t="s">
        <v>92</v>
      </c>
      <c r="C28" s="185"/>
      <c r="D28" s="185"/>
      <c r="E28" s="185"/>
      <c r="F28" s="185"/>
      <c r="G28" s="185"/>
      <c r="H28" s="185"/>
      <c r="I28" s="185"/>
      <c r="J28" s="185"/>
    </row>
    <row r="29" spans="2:10">
      <c r="B29" s="185" t="s">
        <v>93</v>
      </c>
      <c r="C29" s="185"/>
      <c r="D29" s="185"/>
      <c r="E29" s="185"/>
      <c r="F29" s="185"/>
      <c r="G29" s="185"/>
      <c r="H29" s="185"/>
      <c r="I29" s="185"/>
      <c r="J29" s="185"/>
    </row>
    <row r="30" spans="2:10">
      <c r="B30" s="19"/>
    </row>
    <row r="31" spans="2:10">
      <c r="B31" s="185" t="s">
        <v>94</v>
      </c>
      <c r="C31" s="185"/>
      <c r="D31" s="185"/>
      <c r="E31" s="185"/>
      <c r="F31" s="185"/>
      <c r="G31" s="185"/>
      <c r="H31" s="185"/>
      <c r="I31" s="185"/>
      <c r="J31" s="185"/>
    </row>
    <row r="32" spans="2:10">
      <c r="B32" s="185" t="s">
        <v>95</v>
      </c>
      <c r="C32" s="185"/>
      <c r="D32" s="185"/>
      <c r="E32" s="185"/>
      <c r="F32" s="185"/>
      <c r="G32" s="185"/>
      <c r="H32" s="185"/>
      <c r="I32" s="185"/>
      <c r="J32" s="185"/>
    </row>
    <row r="33" spans="2:10">
      <c r="B33" s="185" t="s">
        <v>96</v>
      </c>
      <c r="C33" s="185"/>
      <c r="D33" s="185"/>
      <c r="E33" s="185"/>
      <c r="F33" s="185"/>
      <c r="G33" s="185"/>
      <c r="H33" s="185"/>
      <c r="I33" s="185"/>
      <c r="J33" s="185"/>
    </row>
    <row r="34" spans="2:10">
      <c r="B34" s="185" t="s">
        <v>97</v>
      </c>
      <c r="C34" s="185"/>
      <c r="D34" s="185"/>
      <c r="E34" s="185"/>
      <c r="F34" s="185"/>
      <c r="G34" s="185"/>
      <c r="H34" s="185"/>
      <c r="I34" s="185"/>
      <c r="J34" s="185"/>
    </row>
    <row r="35" spans="2:10">
      <c r="B35" s="185" t="s">
        <v>98</v>
      </c>
      <c r="C35" s="185"/>
      <c r="D35" s="185"/>
      <c r="E35" s="185"/>
      <c r="F35" s="185"/>
      <c r="G35" s="185"/>
      <c r="H35" s="185"/>
      <c r="I35" s="185"/>
      <c r="J35" s="185"/>
    </row>
    <row r="36" spans="2:10">
      <c r="B36" s="185" t="s">
        <v>99</v>
      </c>
      <c r="C36" s="185"/>
      <c r="D36" s="185"/>
      <c r="E36" s="185"/>
      <c r="F36" s="185"/>
      <c r="G36" s="185"/>
      <c r="H36" s="185"/>
      <c r="I36" s="185"/>
      <c r="J36" s="185"/>
    </row>
    <row r="37" spans="2:10">
      <c r="B37" s="185" t="s">
        <v>100</v>
      </c>
      <c r="C37" s="185"/>
      <c r="D37" s="185"/>
      <c r="E37" s="185"/>
      <c r="F37" s="185"/>
      <c r="G37" s="185"/>
      <c r="H37" s="185"/>
      <c r="I37" s="185"/>
      <c r="J37" s="185"/>
    </row>
    <row r="38" spans="2:10">
      <c r="B38" s="185" t="s">
        <v>101</v>
      </c>
      <c r="C38" s="185"/>
      <c r="D38" s="185"/>
      <c r="E38" s="185"/>
      <c r="F38" s="185"/>
      <c r="G38" s="185"/>
      <c r="H38" s="185"/>
      <c r="I38" s="185"/>
      <c r="J38" s="185"/>
    </row>
    <row r="39" spans="2:10">
      <c r="B39" s="185" t="s">
        <v>102</v>
      </c>
      <c r="C39" s="185"/>
      <c r="D39" s="185"/>
      <c r="E39" s="185"/>
      <c r="F39" s="185"/>
      <c r="G39" s="185"/>
      <c r="H39" s="185"/>
      <c r="I39" s="185"/>
      <c r="J39" s="185"/>
    </row>
    <row r="40" spans="2:10">
      <c r="B40" s="185" t="s">
        <v>103</v>
      </c>
      <c r="C40" s="185"/>
      <c r="D40" s="185"/>
      <c r="E40" s="185"/>
      <c r="F40" s="185"/>
      <c r="G40" s="185"/>
      <c r="H40" s="185"/>
      <c r="I40" s="185"/>
      <c r="J40" s="185"/>
    </row>
    <row r="41" spans="2:10">
      <c r="B41" s="185" t="s">
        <v>104</v>
      </c>
      <c r="C41" s="185"/>
      <c r="D41" s="185"/>
      <c r="E41" s="185"/>
      <c r="F41" s="185"/>
      <c r="G41" s="185"/>
      <c r="H41" s="185"/>
      <c r="I41" s="185"/>
      <c r="J41" s="185"/>
    </row>
    <row r="42" spans="2:10">
      <c r="B42" s="185" t="s">
        <v>105</v>
      </c>
      <c r="C42" s="185"/>
      <c r="D42" s="185"/>
      <c r="E42" s="185"/>
      <c r="F42" s="185"/>
      <c r="G42" s="185"/>
      <c r="H42" s="185"/>
      <c r="I42" s="185"/>
      <c r="J42" s="185"/>
    </row>
    <row r="43" spans="2:10">
      <c r="B43" s="185" t="s">
        <v>106</v>
      </c>
      <c r="C43" s="185"/>
      <c r="D43" s="185"/>
      <c r="E43" s="185"/>
      <c r="F43" s="185"/>
      <c r="G43" s="185"/>
      <c r="H43" s="185"/>
      <c r="I43" s="185"/>
      <c r="J43" s="185"/>
    </row>
    <row r="44" spans="2:10">
      <c r="B44" s="185" t="s">
        <v>107</v>
      </c>
      <c r="C44" s="185"/>
      <c r="D44" s="185"/>
      <c r="E44" s="185"/>
      <c r="F44" s="185"/>
      <c r="G44" s="185"/>
      <c r="H44" s="185"/>
      <c r="I44" s="185"/>
      <c r="J44" s="185"/>
    </row>
    <row r="45" spans="2:10">
      <c r="B45" s="185" t="s">
        <v>108</v>
      </c>
      <c r="C45" s="185"/>
      <c r="D45" s="185"/>
      <c r="E45" s="185"/>
      <c r="F45" s="185"/>
      <c r="G45" s="185"/>
      <c r="H45" s="185"/>
      <c r="I45" s="185"/>
      <c r="J45" s="185"/>
    </row>
    <row r="46" spans="2:10">
      <c r="B46" s="185" t="s">
        <v>109</v>
      </c>
      <c r="C46" s="185"/>
      <c r="D46" s="185"/>
      <c r="E46" s="185"/>
      <c r="F46" s="185"/>
      <c r="G46" s="185"/>
      <c r="H46" s="185"/>
      <c r="I46" s="185"/>
      <c r="J46" s="185"/>
    </row>
    <row r="47" spans="2:10">
      <c r="B47" s="185" t="s">
        <v>110</v>
      </c>
      <c r="C47" s="185"/>
      <c r="D47" s="185"/>
      <c r="E47" s="185"/>
      <c r="F47" s="185"/>
      <c r="G47" s="185"/>
      <c r="H47" s="185"/>
      <c r="I47" s="185"/>
      <c r="J47" s="185"/>
    </row>
    <row r="48" spans="2:10">
      <c r="B48" s="185" t="s">
        <v>111</v>
      </c>
      <c r="C48" s="185"/>
      <c r="D48" s="185"/>
      <c r="E48" s="185"/>
      <c r="F48" s="185"/>
      <c r="G48" s="185"/>
      <c r="H48" s="185"/>
      <c r="I48" s="185"/>
      <c r="J48" s="185"/>
    </row>
    <row r="49" spans="2:10">
      <c r="B49" s="185" t="s">
        <v>112</v>
      </c>
      <c r="C49" s="185"/>
      <c r="D49" s="185"/>
      <c r="E49" s="185"/>
      <c r="F49" s="185"/>
      <c r="G49" s="185"/>
      <c r="H49" s="185"/>
      <c r="I49" s="185"/>
      <c r="J49" s="185"/>
    </row>
    <row r="50" spans="2:10">
      <c r="B50" s="185" t="s">
        <v>113</v>
      </c>
      <c r="C50" s="185"/>
      <c r="D50" s="185"/>
      <c r="E50" s="185"/>
      <c r="F50" s="185"/>
      <c r="G50" s="185"/>
      <c r="H50" s="185"/>
      <c r="I50" s="185"/>
      <c r="J50" s="185"/>
    </row>
    <row r="51" spans="2:10">
      <c r="B51" s="185" t="s">
        <v>114</v>
      </c>
      <c r="C51" s="185"/>
      <c r="D51" s="185"/>
      <c r="E51" s="185"/>
      <c r="F51" s="185"/>
      <c r="G51" s="185"/>
      <c r="H51" s="185"/>
      <c r="I51" s="185"/>
      <c r="J51" s="185"/>
    </row>
    <row r="52" spans="2:10">
      <c r="B52" s="19"/>
    </row>
    <row r="53" spans="2:10">
      <c r="B53" s="185" t="s">
        <v>115</v>
      </c>
      <c r="C53" s="185"/>
      <c r="D53" s="185"/>
      <c r="E53" s="185"/>
      <c r="F53" s="185"/>
      <c r="G53" s="185"/>
      <c r="H53" s="185"/>
      <c r="I53" s="185"/>
      <c r="J53" s="185"/>
    </row>
    <row r="54" spans="2:10">
      <c r="B54" s="185" t="s">
        <v>116</v>
      </c>
      <c r="C54" s="185"/>
      <c r="D54" s="185"/>
      <c r="E54" s="185"/>
      <c r="F54" s="185"/>
      <c r="G54" s="185"/>
      <c r="H54" s="185"/>
      <c r="I54" s="185"/>
      <c r="J54" s="185"/>
    </row>
    <row r="55" spans="2:10">
      <c r="B55" s="185" t="s">
        <v>117</v>
      </c>
      <c r="C55" s="185"/>
      <c r="D55" s="185"/>
      <c r="E55" s="185"/>
      <c r="F55" s="185"/>
      <c r="G55" s="185"/>
      <c r="H55" s="185"/>
      <c r="I55" s="185"/>
      <c r="J55" s="185"/>
    </row>
    <row r="56" spans="2:10">
      <c r="B56" s="185" t="s">
        <v>118</v>
      </c>
      <c r="C56" s="185"/>
      <c r="D56" s="185"/>
      <c r="E56" s="185"/>
      <c r="F56" s="185"/>
      <c r="G56" s="185"/>
      <c r="H56" s="185"/>
      <c r="I56" s="185"/>
      <c r="J56" s="185"/>
    </row>
    <row r="57" spans="2:10">
      <c r="B57" s="185" t="s">
        <v>119</v>
      </c>
      <c r="C57" s="185"/>
      <c r="D57" s="185"/>
      <c r="E57" s="185"/>
      <c r="F57" s="185"/>
      <c r="G57" s="185"/>
      <c r="H57" s="185"/>
      <c r="I57" s="185"/>
      <c r="J57" s="185"/>
    </row>
    <row r="58" spans="2:10">
      <c r="B58" s="186" t="s">
        <v>120</v>
      </c>
      <c r="C58" s="186"/>
      <c r="D58" s="186"/>
      <c r="E58" s="186"/>
      <c r="F58" s="186"/>
      <c r="G58" s="186"/>
      <c r="H58" s="186"/>
      <c r="I58" s="186"/>
      <c r="J58" s="186"/>
    </row>
    <row r="59" spans="2:10">
      <c r="B59" s="185" t="s">
        <v>121</v>
      </c>
      <c r="C59" s="185"/>
      <c r="D59" s="185"/>
      <c r="E59" s="185"/>
      <c r="F59" s="185"/>
      <c r="G59" s="185"/>
      <c r="H59" s="185"/>
      <c r="I59" s="185"/>
      <c r="J59" s="185"/>
    </row>
    <row r="60" spans="2:10">
      <c r="B60" s="185" t="s">
        <v>122</v>
      </c>
      <c r="C60" s="185"/>
      <c r="D60" s="185"/>
      <c r="E60" s="185"/>
      <c r="F60" s="185"/>
      <c r="G60" s="185"/>
      <c r="H60" s="185"/>
      <c r="I60" s="185"/>
      <c r="J60" s="185"/>
    </row>
    <row r="61" spans="2:10">
      <c r="B61" s="185" t="s">
        <v>123</v>
      </c>
      <c r="C61" s="185"/>
      <c r="D61" s="185"/>
      <c r="E61" s="185"/>
      <c r="F61" s="185"/>
      <c r="G61" s="185"/>
      <c r="H61" s="185"/>
      <c r="I61" s="185"/>
      <c r="J61" s="185"/>
    </row>
    <row r="62" spans="2:10">
      <c r="B62" s="185" t="s">
        <v>124</v>
      </c>
      <c r="C62" s="185"/>
      <c r="D62" s="185"/>
      <c r="E62" s="185"/>
      <c r="F62" s="185"/>
      <c r="G62" s="185"/>
      <c r="H62" s="185"/>
      <c r="I62" s="185"/>
      <c r="J62" s="185"/>
    </row>
    <row r="63" spans="2:10">
      <c r="B63" s="185" t="s">
        <v>125</v>
      </c>
      <c r="C63" s="185"/>
      <c r="D63" s="185"/>
      <c r="E63" s="185"/>
      <c r="F63" s="185"/>
      <c r="G63" s="185"/>
      <c r="H63" s="185"/>
      <c r="I63" s="185"/>
      <c r="J63" s="185"/>
    </row>
    <row r="64" spans="2:10">
      <c r="B64" s="185" t="s">
        <v>126</v>
      </c>
      <c r="C64" s="185"/>
      <c r="D64" s="185"/>
      <c r="E64" s="185"/>
      <c r="F64" s="185"/>
      <c r="G64" s="185"/>
      <c r="H64" s="185"/>
      <c r="I64" s="185"/>
      <c r="J64" s="185"/>
    </row>
    <row r="65" spans="2:10">
      <c r="B65" s="19"/>
    </row>
    <row r="66" spans="2:10">
      <c r="B66" s="185" t="s">
        <v>127</v>
      </c>
      <c r="C66" s="185"/>
      <c r="D66" s="185"/>
      <c r="E66" s="185"/>
      <c r="F66" s="185"/>
      <c r="G66" s="185"/>
      <c r="H66" s="185"/>
      <c r="I66" s="185"/>
      <c r="J66" s="185"/>
    </row>
    <row r="67" spans="2:10">
      <c r="B67" s="185" t="s">
        <v>128</v>
      </c>
      <c r="C67" s="185"/>
      <c r="D67" s="185"/>
      <c r="E67" s="185"/>
      <c r="F67" s="185"/>
      <c r="G67" s="185"/>
      <c r="H67" s="185"/>
      <c r="I67" s="185"/>
      <c r="J67" s="185"/>
    </row>
    <row r="68" spans="2:10">
      <c r="B68" s="185" t="s">
        <v>129</v>
      </c>
      <c r="C68" s="185"/>
      <c r="D68" s="185"/>
      <c r="E68" s="185"/>
      <c r="F68" s="185"/>
      <c r="G68" s="185"/>
      <c r="H68" s="185"/>
      <c r="I68" s="185"/>
      <c r="J68" s="185"/>
    </row>
    <row r="69" spans="2:10">
      <c r="B69" s="185" t="s">
        <v>130</v>
      </c>
      <c r="C69" s="185"/>
      <c r="D69" s="185"/>
      <c r="E69" s="185"/>
      <c r="F69" s="185"/>
      <c r="G69" s="185"/>
      <c r="H69" s="185"/>
      <c r="I69" s="185"/>
      <c r="J69" s="185"/>
    </row>
    <row r="70" spans="2:10">
      <c r="B70" s="185" t="s">
        <v>131</v>
      </c>
      <c r="C70" s="185"/>
      <c r="D70" s="185"/>
      <c r="E70" s="185"/>
      <c r="F70" s="185"/>
      <c r="G70" s="185"/>
      <c r="H70" s="185"/>
      <c r="I70" s="185"/>
      <c r="J70" s="185"/>
    </row>
    <row r="71" spans="2:10">
      <c r="B71" s="185" t="s">
        <v>132</v>
      </c>
      <c r="C71" s="185"/>
      <c r="D71" s="185"/>
      <c r="E71" s="185"/>
      <c r="F71" s="185"/>
      <c r="G71" s="185"/>
      <c r="H71" s="185"/>
      <c r="I71" s="185"/>
      <c r="J71" s="185"/>
    </row>
    <row r="72" spans="2:10">
      <c r="B72" s="185" t="s">
        <v>133</v>
      </c>
      <c r="C72" s="185"/>
      <c r="D72" s="185"/>
      <c r="E72" s="185"/>
      <c r="F72" s="185"/>
      <c r="G72" s="185"/>
      <c r="H72" s="185"/>
      <c r="I72" s="185"/>
      <c r="J72" s="185"/>
    </row>
    <row r="73" spans="2:10">
      <c r="B73" s="185" t="s">
        <v>134</v>
      </c>
      <c r="C73" s="185"/>
      <c r="D73" s="185"/>
      <c r="E73" s="185"/>
      <c r="F73" s="185"/>
      <c r="G73" s="185"/>
      <c r="H73" s="185"/>
      <c r="I73" s="185"/>
      <c r="J73" s="185"/>
    </row>
    <row r="74" spans="2:10">
      <c r="B74" s="19"/>
    </row>
    <row r="75" spans="2:10">
      <c r="B75" s="185" t="s">
        <v>135</v>
      </c>
      <c r="C75" s="185"/>
      <c r="D75" s="185"/>
      <c r="E75" s="185"/>
      <c r="F75" s="185"/>
      <c r="G75" s="185"/>
      <c r="H75" s="185"/>
      <c r="I75" s="185"/>
      <c r="J75" s="185"/>
    </row>
    <row r="76" spans="2:10">
      <c r="B76" s="185" t="s">
        <v>136</v>
      </c>
      <c r="C76" s="185"/>
      <c r="D76" s="185"/>
      <c r="E76" s="185"/>
      <c r="F76" s="185"/>
      <c r="G76" s="185"/>
      <c r="H76" s="185"/>
      <c r="I76" s="185"/>
      <c r="J76" s="185"/>
    </row>
    <row r="77" spans="2:10">
      <c r="B77" s="185" t="s">
        <v>137</v>
      </c>
      <c r="C77" s="185"/>
      <c r="D77" s="185"/>
      <c r="E77" s="185"/>
      <c r="F77" s="185"/>
      <c r="G77" s="185"/>
      <c r="H77" s="185"/>
      <c r="I77" s="185"/>
      <c r="J77" s="185"/>
    </row>
    <row r="78" spans="2:10">
      <c r="B78" s="185" t="s">
        <v>145</v>
      </c>
      <c r="C78" s="185"/>
      <c r="D78" s="185"/>
      <c r="E78" s="185"/>
      <c r="F78" s="185"/>
      <c r="G78" s="185"/>
      <c r="H78" s="185"/>
      <c r="I78" s="185"/>
      <c r="J78" s="185"/>
    </row>
    <row r="79" spans="2:10">
      <c r="B79" s="185" t="s">
        <v>138</v>
      </c>
      <c r="C79" s="185"/>
      <c r="D79" s="185"/>
      <c r="E79" s="185"/>
      <c r="F79" s="185"/>
      <c r="G79" s="185"/>
      <c r="H79" s="185"/>
      <c r="I79" s="185"/>
      <c r="J79" s="185"/>
    </row>
    <row r="80" spans="2:10">
      <c r="B80" s="185" t="s">
        <v>139</v>
      </c>
      <c r="C80" s="185"/>
      <c r="D80" s="185"/>
      <c r="E80" s="185"/>
      <c r="F80" s="185"/>
      <c r="G80" s="185"/>
      <c r="H80" s="185"/>
      <c r="I80" s="185"/>
      <c r="J80" s="185"/>
    </row>
    <row r="81" spans="2:10">
      <c r="B81" s="185" t="s">
        <v>140</v>
      </c>
      <c r="C81" s="185"/>
      <c r="D81" s="185"/>
      <c r="E81" s="185"/>
      <c r="F81" s="185"/>
      <c r="G81" s="185"/>
      <c r="H81" s="185"/>
      <c r="I81" s="185"/>
      <c r="J81" s="185"/>
    </row>
  </sheetData>
  <mergeCells count="74">
    <mergeCell ref="B81:J81"/>
    <mergeCell ref="B70:J70"/>
    <mergeCell ref="B71:J71"/>
    <mergeCell ref="B72:J72"/>
    <mergeCell ref="B73:J73"/>
    <mergeCell ref="B75:J75"/>
    <mergeCell ref="B80:J80"/>
    <mergeCell ref="B79:J79"/>
    <mergeCell ref="B69:J69"/>
    <mergeCell ref="B68:J68"/>
    <mergeCell ref="B67:J67"/>
    <mergeCell ref="B66:J66"/>
    <mergeCell ref="B46:J46"/>
    <mergeCell ref="B62:J62"/>
    <mergeCell ref="B76:J76"/>
    <mergeCell ref="B77:J77"/>
    <mergeCell ref="B78:J78"/>
    <mergeCell ref="B64:J64"/>
    <mergeCell ref="B63:J63"/>
    <mergeCell ref="B47:J47"/>
    <mergeCell ref="B61:J61"/>
    <mergeCell ref="B60:J60"/>
    <mergeCell ref="B59:J59"/>
    <mergeCell ref="B58:J58"/>
    <mergeCell ref="B57:J57"/>
    <mergeCell ref="B56:J56"/>
    <mergeCell ref="B55:J55"/>
    <mergeCell ref="B54:J54"/>
    <mergeCell ref="B53:J53"/>
    <mergeCell ref="B51:J51"/>
    <mergeCell ref="B50:J50"/>
    <mergeCell ref="B49:J49"/>
    <mergeCell ref="B48:J48"/>
    <mergeCell ref="B45:J45"/>
    <mergeCell ref="B44:J44"/>
    <mergeCell ref="B43:J43"/>
    <mergeCell ref="B42:J42"/>
    <mergeCell ref="B31:J31"/>
    <mergeCell ref="B41:J41"/>
    <mergeCell ref="B29:J29"/>
    <mergeCell ref="B40:J40"/>
    <mergeCell ref="B39:J39"/>
    <mergeCell ref="B38:J38"/>
    <mergeCell ref="B37:J37"/>
    <mergeCell ref="B36:J36"/>
    <mergeCell ref="B35:J35"/>
    <mergeCell ref="B34:J34"/>
    <mergeCell ref="B33:J33"/>
    <mergeCell ref="B32:J32"/>
    <mergeCell ref="B20:J20"/>
    <mergeCell ref="B19:J19"/>
    <mergeCell ref="B18:J18"/>
    <mergeCell ref="B17:J17"/>
    <mergeCell ref="B28:J28"/>
    <mergeCell ref="B27:J27"/>
    <mergeCell ref="B26:J26"/>
    <mergeCell ref="B25:J25"/>
    <mergeCell ref="B24:J24"/>
    <mergeCell ref="B23:J23"/>
    <mergeCell ref="B22:J22"/>
    <mergeCell ref="B21:J21"/>
    <mergeCell ref="B7:J7"/>
    <mergeCell ref="B6:J6"/>
    <mergeCell ref="B5:J5"/>
    <mergeCell ref="B4:J4"/>
    <mergeCell ref="A13:J13"/>
    <mergeCell ref="B10:J10"/>
    <mergeCell ref="B9:J9"/>
    <mergeCell ref="B8:J8"/>
    <mergeCell ref="B16:J16"/>
    <mergeCell ref="B15:J15"/>
    <mergeCell ref="B14:J14"/>
    <mergeCell ref="B12:J12"/>
    <mergeCell ref="B11:J1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H24No3</vt:lpstr>
      <vt:lpstr>計算式</vt:lpstr>
      <vt:lpstr>計算式!_Hlk32566030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</dc:creator>
  <cp:lastModifiedBy>Microsoft Office User</cp:lastModifiedBy>
  <cp:lastPrinted>2021-08-12T07:12:01Z</cp:lastPrinted>
  <dcterms:created xsi:type="dcterms:W3CDTF">2021-08-12T03:00:57Z</dcterms:created>
  <dcterms:modified xsi:type="dcterms:W3CDTF">2021-08-18T00:09:00Z</dcterms:modified>
</cp:coreProperties>
</file>